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Воскобойник, Барышева, Лукаш, Сергеева, Болтенко, Гришов, Толмачев, Розовик\"/>
    </mc:Choice>
  </mc:AlternateContent>
  <bookViews>
    <workbookView xWindow="0" yWindow="0" windowWidth="19200" windowHeight="1146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E71" i="3" l="1"/>
  <c r="E123" i="3"/>
  <c r="E127" i="3"/>
  <c r="E48" i="3"/>
  <c r="E41" i="3"/>
  <c r="E40" i="3"/>
  <c r="E128" i="3"/>
  <c r="E47" i="3"/>
  <c r="E46" i="3"/>
  <c r="E49" i="3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l="1"/>
  <c r="G78" i="3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<sst xmlns="http://schemas.openxmlformats.org/spreadsheetml/2006/main" count="901" uniqueCount="350">
  <si>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</si>
  <si>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</si>
  <si>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</si>
  <si>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</si>
  <si>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</si>
  <si>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</si>
  <si>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</si>
  <si>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</si>
  <si>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</si>
  <si>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</si>
  <si>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</si>
  <si>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</si>
  <si>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</si>
  <si>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</si>
  <si>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</si>
  <si>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</si>
  <si>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</si>
  <si>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</si>
  <si>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</si>
  <si>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</si>
  <si>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</si>
  <si>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</si>
  <si>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</si>
  <si>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</si>
  <si>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</si>
  <si>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</si>
  <si>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</si>
  <si>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</si>
  <si>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</si>
  <si>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</si>
  <si>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</si>
  <si>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</si>
  <si>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</si>
  <si>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</si>
  <si>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</si>
  <si>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</si>
  <si>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</si>
  <si>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</si>
  <si>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</si>
  <si>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</si>
  <si>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</si>
  <si>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</si>
  <si>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</si>
  <si>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</si>
  <si>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</si>
  <si>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</si>
  <si>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</si>
  <si>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</si>
  <si>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</si>
  <si>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</si>
  <si>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</si>
  <si>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</si>
  <si>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</si>
  <si>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</si>
  <si>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</si>
  <si>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</si>
  <si>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</si>
  <si>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</si>
  <si>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</si>
  <si>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</si>
  <si>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</si>
  <si>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</si>
  <si>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</si>
  <si>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</si>
  <si>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</si>
  <si>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</si>
  <si>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</si>
  <si>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</si>
  <si>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</si>
  <si>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</si>
  <si>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</si>
  <si>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</si>
  <si>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</si>
  <si>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</si>
  <si>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</si>
  <si>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</si>
  <si>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</si>
  <si>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</si>
  <si>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</si>
  <si>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</si>
  <si>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</si>
  <si>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</si>
  <si>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</si>
  <si>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</si>
  <si>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</si>
  <si>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</si>
  <si>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</si>
  <si>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</si>
  <si>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</si>
  <si>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</si>
  <si>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</si>
  <si>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</si>
  <si>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</si>
  <si>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</si>
  <si>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</si>
  <si>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</si>
  <si>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</si>
  <si>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</si>
  <si>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</si>
  <si>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</si>
  <si>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</si>
  <si>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</si>
  <si>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</si>
  <si>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</si>
  <si>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</si>
  <si>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</si>
  <si>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</si>
  <si>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</si>
  <si>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</si>
  <si>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</si>
  <si>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</si>
  <si>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</si>
  <si>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</si>
  <si>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</si>
  <si>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</si>
  <si>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</si>
  <si>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</si>
  <si>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</si>
  <si>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</si>
  <si>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</si>
  <si>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</si>
  <si>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</si>
  <si>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</si>
  <si>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</si>
  <si>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</si>
  <si>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</si>
  <si>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</si>
  <si>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</si>
  <si>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</si>
  <si>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</si>
  <si>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</si>
  <si>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</si>
  <si>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</si>
  <si>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</si>
  <si>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</si>
  <si>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</si>
  <si>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</si>
  <si>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</si>
  <si>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</si>
  <si>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</si>
  <si>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</si>
  <si>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</si>
  <si>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</si>
  <si>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</si>
  <si>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</si>
  <si>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</si>
  <si>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</si>
  <si>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</si>
  <si>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</si>
  <si>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</si>
  <si>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</si>
  <si>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</si>
  <si>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</si>
  <si>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</si>
  <si>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</si>
  <si>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</si>
  <si>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</si>
  <si>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</si>
  <si>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</si>
  <si>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</si>
  <si>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</si>
  <si>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</si>
  <si>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</si>
  <si>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</si>
  <si>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</si>
  <si>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</si>
  <si>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</si>
  <si>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</si>
  <si>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</si>
  <si>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</si>
  <si>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</si>
  <si>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</si>
  <si>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</si>
  <si>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</si>
  <si>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</si>
  <si>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</si>
  <si>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</si>
  <si>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</si>
  <si>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</si>
  <si>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</si>
  <si>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</si>
  <si>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</si>
  <si>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</si>
  <si>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</si>
  <si>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</si>
  <si>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</si>
  <si>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</si>
  <si>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</si>
  <si>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</si>
  <si>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</si>
  <si>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</si>
  <si>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</si>
  <si>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</si>
  <si>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</si>
  <si>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</si>
  <si>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</si>
  <si>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</si>
  <si>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</si>
  <si>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</si>
  <si>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</si>
  <si>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</si>
  <si>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</si>
  <si>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</si>
  <si>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</si>
  <si>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</si>
  <si>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</si>
  <si>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</si>
  <si>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</si>
  <si>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</si>
  <si>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</si>
  <si>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</si>
  <si>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</si>
  <si>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</si>
  <si>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</si>
  <si>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</si>
  <si>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</si>
  <si>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</si>
  <si>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</si>
  <si>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</si>
  <si>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</si>
  <si>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</si>
  <si>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</si>
  <si>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</si>
  <si>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</si>
  <si>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</si>
  <si>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</si>
  <si>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</si>
  <si>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</si>
  <si>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</si>
  <si>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</si>
  <si>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</si>
  <si>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</si>
  <si>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</si>
  <si>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</si>
  <si>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</si>
  <si>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</si>
  <si>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</si>
  <si>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</si>
  <si>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</si>
  <si>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</si>
  <si>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</si>
  <si>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</si>
  <si>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</si>
  <si>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</si>
  <si>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</si>
  <si>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</si>
  <si>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</si>
  <si>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</si>
  <si>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</si>
  <si>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</si>
  <si>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</si>
  <si>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</si>
  <si>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</si>
  <si>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</si>
  <si>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</si>
  <si>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</si>
  <si>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</si>
  <si>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</si>
  <si>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</si>
  <si>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</si>
  <si>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</si>
  <si>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</si>
  <si>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</si>
  <si>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</si>
  <si>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</si>
  <si>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</si>
  <si>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</si>
  <si>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</si>
  <si>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</si>
  <si>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</si>
  <si>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</si>
  <si>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</si>
  <si>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</si>
  <si>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</si>
  <si>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</si>
  <si>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</si>
  <si>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</si>
  <si>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</si>
  <si>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</si>
  <si>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</si>
  <si>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</si>
  <si>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</si>
  <si>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</si>
  <si>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</si>
  <si>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</si>
  <si>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</si>
  <si>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</si>
  <si>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</si>
  <si>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</si>
  <si>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</si>
  <si>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</si>
  <si>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</si>
  <si>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</si>
  <si>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</si>
  <si>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</si>
  <si>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</si>
  <si>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</si>
  <si>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</si>
  <si>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</si>
  <si>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</si>
  <si>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</si>
  <si>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</si>
  <si>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</si>
  <si>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</si>
  <si>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</si>
  <si>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</si>
  <si>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</si>
  <si>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</si>
  <si>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</si>
  <si>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</si>
  <si>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</si>
  <si>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</si>
  <si>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</si>
  <si>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</si>
  <si>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</si>
  <si>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</si>
  <si>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</si>
  <si>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</si>
  <si>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</si>
  <si>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</si>
  <si>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</si>
  <si>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</si>
  <si>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</si>
  <si>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</si>
  <si>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</si>
  <si>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</si>
  <si>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</si>
  <si>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</si>
  <si>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</si>
  <si>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</si>
  <si>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</si>
  <si>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</si>
  <si>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</si>
  <si>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</si>
  <si>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</si>
  <si>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</si>
  <si>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</si>
  <si>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</si>
  <si>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</si>
  <si>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</si>
  <si>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</si>
  <si>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</si>
  <si>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</si>
  <si>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</si>
  <si>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</si>
  <si>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</si>
  <si>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</si>
  <si>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</si>
  <si>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Составила: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</si>
  <si>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г. Партизанск, с. Владимиро-Александровское, с. Екатериновка, г. Находка, с. Душкино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</si>
</sst>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A144" sqref="A144:XFD15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309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G166/1000</f>
        <v>0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0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0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0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0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x14ac:dyDescent="0.25">
      <c r="A144" s="16">
        <v>116</v>
      </c>
      <c r="B144" s="47" t="s">
        <v>291</v>
      </c>
      <c r="C144" s="53" t="s">
        <v>319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320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321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322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323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324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325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326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327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328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329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330</v>
      </c>
      <c r="C156" s="55" t="s">
        <v>331</v>
      </c>
      <c r="D156" s="50" t="s">
        <v>332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333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334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335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99" t="s">
        <v>305</v>
      </c>
      <c r="B160" s="100"/>
      <c r="C160" s="100"/>
      <c r="D160" s="100"/>
      <c r="E160" s="100"/>
      <c r="F160" s="101"/>
      <c r="G160" s="37">
        <f>SUM(G144:G159)</f>
        <v>0</v>
      </c>
    </row>
    <row r="161" spans="1:7" s="7" customFormat="1" ht="19.5" thickBot="1" x14ac:dyDescent="0.3">
      <c r="A161" s="109" t="s">
        <v>129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339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340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15" t="s">
        <v>130</v>
      </c>
      <c r="B164" s="116"/>
      <c r="C164" s="116"/>
      <c r="D164" s="116"/>
      <c r="E164" s="116"/>
      <c r="F164" s="117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118" t="s">
        <v>303</v>
      </c>
      <c r="D165" s="119"/>
      <c r="E165" s="119"/>
      <c r="F165" s="120"/>
      <c r="G165" s="89"/>
    </row>
    <row r="166" spans="1:7" s="7" customFormat="1" ht="19.5" thickBot="1" x14ac:dyDescent="0.3">
      <c r="A166" s="121" t="s">
        <v>110</v>
      </c>
      <c r="B166" s="122"/>
      <c r="C166" s="122"/>
      <c r="D166" s="122"/>
      <c r="E166" s="122"/>
      <c r="F166" s="12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 t="s">
        <v>306</v>
      </c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topLeftCell="A14" zoomScale="85" zoomScaleNormal="85" zoomScaleSheetLayoutView="85" workbookViewId="0">
      <selection activeCell="C41" sqref="C41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94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304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349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318</v>
      </c>
      <c r="C10" s="126"/>
      <c r="D10" s="104">
        <f>G169/1000</f>
        <v>1158.9410614800001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ht="16.5" hidden="1" thickBot="1" x14ac:dyDescent="0.3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ht="16.5" hidden="1" thickBot="1" x14ac:dyDescent="0.3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ht="16.5" hidden="1" thickBot="1" x14ac:dyDescent="0.3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3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3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3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3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ht="16.5" hidden="1" thickBot="1" x14ac:dyDescent="0.3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3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3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3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3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3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3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3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3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3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3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ht="16.5" hidden="1" thickBot="1" x14ac:dyDescent="0.3">
      <c r="A33" s="16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3">
      <c r="A34" s="15">
        <v>20</v>
      </c>
      <c r="B34" s="97" t="s">
        <v>184</v>
      </c>
      <c r="C34" s="97" t="s">
        <v>310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3">
      <c r="A35" s="15">
        <v>21</v>
      </c>
      <c r="B35" s="97" t="s">
        <v>341</v>
      </c>
      <c r="C35" s="97" t="s">
        <v>313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3">
      <c r="A36" s="16">
        <v>22</v>
      </c>
      <c r="B36" s="97"/>
      <c r="C36" s="97" t="s">
        <v>314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hidden="1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0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>
        <v>10</v>
      </c>
      <c r="F39" s="38">
        <v>20381</v>
      </c>
      <c r="G39" s="40">
        <f t="shared" si="0"/>
        <v>203810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>
        <f>3+1+2+3</f>
        <v>9</v>
      </c>
      <c r="F40" s="39">
        <v>40416</v>
      </c>
      <c r="G40" s="62">
        <f t="shared" si="0"/>
        <v>363744</v>
      </c>
    </row>
    <row r="41" spans="1:7" s="7" customFormat="1" ht="15.75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>
        <f>1+1</f>
        <v>2</v>
      </c>
      <c r="F41" s="39">
        <v>59326</v>
      </c>
      <c r="G41" s="62">
        <f t="shared" si="0"/>
        <v>118652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>
        <f>0.035+0.015</f>
        <v>0.05</v>
      </c>
      <c r="F46" s="39">
        <v>243048</v>
      </c>
      <c r="G46" s="62">
        <f t="shared" si="0"/>
        <v>12152.400000000001</v>
      </c>
    </row>
    <row r="47" spans="1:7" s="7" customFormat="1" ht="15.75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>
        <f>0.062</f>
        <v>6.2E-2</v>
      </c>
      <c r="F47" s="43">
        <v>280827</v>
      </c>
      <c r="G47" s="62">
        <f t="shared" si="0"/>
        <v>17411.274000000001</v>
      </c>
    </row>
    <row r="48" spans="1:7" s="7" customFormat="1" ht="15.75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>
        <f>0.075</f>
        <v>7.4999999999999997E-2</v>
      </c>
      <c r="F48" s="39">
        <v>364317</v>
      </c>
      <c r="G48" s="62">
        <f t="shared" si="0"/>
        <v>27323.774999999998</v>
      </c>
    </row>
    <row r="49" spans="1:7" s="7" customFormat="1" ht="15.75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>
        <f>0.06+0.06</f>
        <v>0.12</v>
      </c>
      <c r="F49" s="39">
        <v>425045</v>
      </c>
      <c r="G49" s="62">
        <f t="shared" si="0"/>
        <v>51005.4</v>
      </c>
    </row>
    <row r="50" spans="1:7" s="7" customFormat="1" ht="15.75" hidden="1" customHeight="1" x14ac:dyDescent="0.25">
      <c r="A50" s="16">
        <v>34</v>
      </c>
      <c r="B50" s="48" t="s">
        <v>37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idden="1" x14ac:dyDescent="0.25">
      <c r="A51" s="16">
        <v>35</v>
      </c>
      <c r="B51" s="47" t="s">
        <v>38</v>
      </c>
      <c r="C51" s="55" t="s">
        <v>317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25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25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>
        <f>0.13+0.184</f>
        <v>0.314</v>
      </c>
      <c r="F71" s="43">
        <v>194525</v>
      </c>
      <c r="G71" s="63">
        <f>E71*F71</f>
        <v>61080.85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855179.69900000002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hidden="1" customHeight="1" x14ac:dyDescent="0.3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3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3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3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3">
      <c r="A78" s="16">
        <v>60</v>
      </c>
      <c r="B78" s="47" t="s">
        <v>125</v>
      </c>
      <c r="C78" s="54" t="s">
        <v>338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99" t="s">
        <v>141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75</v>
      </c>
      <c r="B81" s="110"/>
      <c r="C81" s="110"/>
      <c r="D81" s="110"/>
      <c r="E81" s="110"/>
      <c r="F81" s="110"/>
      <c r="G81" s="114"/>
    </row>
    <row r="82" spans="1:7" s="7" customFormat="1" ht="15.75" hidden="1" customHeight="1" x14ac:dyDescent="0.3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hidden="1" customHeight="1" x14ac:dyDescent="0.3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3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3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3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3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3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3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t="16.5" hidden="1" thickBot="1" x14ac:dyDescent="0.3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3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3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3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3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3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3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3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3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3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3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3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3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3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3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3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3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3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3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3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3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3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3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3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3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3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3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3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hidden="1" thickBot="1" x14ac:dyDescent="0.3">
      <c r="A119" s="99" t="s">
        <v>94</v>
      </c>
      <c r="B119" s="100"/>
      <c r="C119" s="100"/>
      <c r="D119" s="100"/>
      <c r="E119" s="100"/>
      <c r="F119" s="101"/>
      <c r="G119" s="35">
        <f>SUM(G82:G118)</f>
        <v>0</v>
      </c>
    </row>
    <row r="120" spans="1:7" s="7" customFormat="1" ht="19.5" thickBot="1" x14ac:dyDescent="0.3">
      <c r="A120" s="109" t="s">
        <v>253</v>
      </c>
      <c r="B120" s="110"/>
      <c r="C120" s="110"/>
      <c r="D120" s="110"/>
      <c r="E120" s="110"/>
      <c r="F120" s="110"/>
      <c r="G120" s="114"/>
    </row>
    <row r="121" spans="1:7" s="7" customFormat="1" ht="15.75" hidden="1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hidden="1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ht="16.5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>
        <f>5</f>
        <v>5</v>
      </c>
      <c r="F123" s="39">
        <v>823</v>
      </c>
      <c r="G123" s="62">
        <f t="shared" si="0"/>
        <v>4115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99" t="s">
        <v>257</v>
      </c>
      <c r="B125" s="100"/>
      <c r="C125" s="100"/>
      <c r="D125" s="100"/>
      <c r="E125" s="100"/>
      <c r="F125" s="101"/>
      <c r="G125" s="35">
        <f>SUM(G121:G124)</f>
        <v>4115</v>
      </c>
    </row>
    <row r="126" spans="1:7" s="7" customFormat="1" ht="19.5" thickBot="1" x14ac:dyDescent="0.3">
      <c r="A126" s="109" t="s">
        <v>95</v>
      </c>
      <c r="B126" s="110"/>
      <c r="C126" s="110"/>
      <c r="D126" s="110"/>
      <c r="E126" s="110"/>
      <c r="F126" s="110"/>
      <c r="G126" s="114"/>
    </row>
    <row r="127" spans="1:7" s="7" customFormat="1" ht="16.5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>
        <f>1+3+1</f>
        <v>5</v>
      </c>
      <c r="F127" s="38">
        <v>2518</v>
      </c>
      <c r="G127" s="40">
        <f t="shared" si="0"/>
        <v>12590</v>
      </c>
    </row>
    <row r="128" spans="1:7" s="7" customFormat="1" ht="32.25" customHeight="1" thickBot="1" x14ac:dyDescent="0.3">
      <c r="A128" s="15">
        <v>104</v>
      </c>
      <c r="B128" s="47" t="s">
        <v>267</v>
      </c>
      <c r="C128" s="55" t="s">
        <v>98</v>
      </c>
      <c r="D128" s="50" t="s">
        <v>61</v>
      </c>
      <c r="E128" s="25">
        <f>1</f>
        <v>1</v>
      </c>
      <c r="F128" s="39">
        <v>6451</v>
      </c>
      <c r="G128" s="41">
        <f t="shared" si="0"/>
        <v>6451</v>
      </c>
    </row>
    <row r="129" spans="1:7" s="7" customFormat="1" ht="32.25" hidden="1" customHeight="1" x14ac:dyDescent="0.3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3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3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3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3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3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3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3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3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3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3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3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3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3">
      <c r="A142" s="15">
        <v>118</v>
      </c>
      <c r="B142" s="47" t="s">
        <v>336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3">
      <c r="A143" s="16">
        <v>119</v>
      </c>
      <c r="B143" s="47" t="s">
        <v>337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342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99" t="s">
        <v>96</v>
      </c>
      <c r="B145" s="100"/>
      <c r="C145" s="100"/>
      <c r="D145" s="100"/>
      <c r="E145" s="100"/>
      <c r="F145" s="101"/>
      <c r="G145" s="37">
        <f>SUM(G127:G144)</f>
        <v>19041</v>
      </c>
    </row>
    <row r="146" spans="1:7" s="7" customFormat="1" ht="19.5" thickBot="1" x14ac:dyDescent="0.3">
      <c r="A146" s="109" t="s">
        <v>281</v>
      </c>
      <c r="B146" s="110"/>
      <c r="C146" s="110"/>
      <c r="D146" s="110"/>
      <c r="E146" s="110"/>
      <c r="F146" s="110"/>
      <c r="G146" s="114"/>
    </row>
    <row r="147" spans="1:7" s="7" customFormat="1" x14ac:dyDescent="0.25">
      <c r="A147" s="16">
        <v>121</v>
      </c>
      <c r="B147" s="47" t="s">
        <v>294</v>
      </c>
      <c r="C147" s="53" t="s">
        <v>319</v>
      </c>
      <c r="D147" s="50" t="s">
        <v>284</v>
      </c>
      <c r="E147" s="24">
        <v>1</v>
      </c>
      <c r="F147" s="38">
        <v>23146.93</v>
      </c>
      <c r="G147" s="40">
        <f t="shared" ref="G147:G162" si="4">E147*F147</f>
        <v>23146.93</v>
      </c>
    </row>
    <row r="148" spans="1:7" s="7" customFormat="1" hidden="1" x14ac:dyDescent="0.25">
      <c r="A148" s="15">
        <v>122</v>
      </c>
      <c r="B148" s="48" t="s">
        <v>295</v>
      </c>
      <c r="C148" s="55" t="s">
        <v>320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hidden="1" x14ac:dyDescent="0.25">
      <c r="A149" s="16">
        <v>123</v>
      </c>
      <c r="B149" s="47" t="s">
        <v>296</v>
      </c>
      <c r="C149" s="55" t="s">
        <v>321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hidden="1" x14ac:dyDescent="0.25">
      <c r="A150" s="15">
        <v>124</v>
      </c>
      <c r="B150" s="48" t="s">
        <v>297</v>
      </c>
      <c r="C150" s="55" t="s">
        <v>322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hidden="1" x14ac:dyDescent="0.25">
      <c r="A151" s="16">
        <v>125</v>
      </c>
      <c r="B151" s="47" t="s">
        <v>298</v>
      </c>
      <c r="C151" s="55" t="s">
        <v>323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324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325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idden="1" x14ac:dyDescent="0.25">
      <c r="A154" s="15">
        <v>128</v>
      </c>
      <c r="B154" s="48" t="s">
        <v>301</v>
      </c>
      <c r="C154" s="55" t="s">
        <v>326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hidden="1" x14ac:dyDescent="0.25">
      <c r="A155" s="16">
        <v>129</v>
      </c>
      <c r="B155" s="47" t="s">
        <v>329</v>
      </c>
      <c r="C155" s="55" t="s">
        <v>327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hidden="1" x14ac:dyDescent="0.25">
      <c r="A156" s="15">
        <v>130</v>
      </c>
      <c r="B156" s="48" t="s">
        <v>330</v>
      </c>
      <c r="C156" s="55" t="s">
        <v>328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hidden="1" x14ac:dyDescent="0.25">
      <c r="A157" s="16">
        <v>131</v>
      </c>
      <c r="B157" s="47" t="s">
        <v>333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334</v>
      </c>
      <c r="C158" s="55" t="s">
        <v>290</v>
      </c>
      <c r="D158" s="50" t="s">
        <v>288</v>
      </c>
      <c r="E158" s="25">
        <v>0.92800000000000005</v>
      </c>
      <c r="F158" s="39">
        <v>45405.97</v>
      </c>
      <c r="G158" s="41">
        <f t="shared" si="4"/>
        <v>42136.740160000001</v>
      </c>
    </row>
    <row r="159" spans="1:7" s="7" customFormat="1" hidden="1" x14ac:dyDescent="0.25">
      <c r="A159" s="16">
        <v>133</v>
      </c>
      <c r="B159" s="47" t="s">
        <v>335</v>
      </c>
      <c r="C159" s="55" t="s">
        <v>331</v>
      </c>
      <c r="D159" s="50" t="s">
        <v>332</v>
      </c>
      <c r="E159" s="25"/>
      <c r="F159" s="39">
        <v>5084.92</v>
      </c>
      <c r="G159" s="41">
        <f t="shared" si="4"/>
        <v>0</v>
      </c>
    </row>
    <row r="160" spans="1:7" s="7" customFormat="1" ht="31.5" hidden="1" x14ac:dyDescent="0.25">
      <c r="A160" s="15">
        <v>134</v>
      </c>
      <c r="B160" s="48" t="s">
        <v>343</v>
      </c>
      <c r="C160" s="55" t="s">
        <v>282</v>
      </c>
      <c r="D160" s="50" t="s">
        <v>284</v>
      </c>
      <c r="E160" s="25"/>
      <c r="F160" s="39">
        <v>13851.91</v>
      </c>
      <c r="G160" s="41">
        <f t="shared" si="4"/>
        <v>0</v>
      </c>
    </row>
    <row r="161" spans="1:7" s="7" customFormat="1" ht="32.25" thickBot="1" x14ac:dyDescent="0.3">
      <c r="A161" s="16">
        <v>135</v>
      </c>
      <c r="B161" s="47" t="s">
        <v>344</v>
      </c>
      <c r="C161" s="55" t="s">
        <v>283</v>
      </c>
      <c r="D161" s="50" t="s">
        <v>286</v>
      </c>
      <c r="E161" s="25">
        <v>0.46400000000000002</v>
      </c>
      <c r="F161" s="39">
        <v>21899.63</v>
      </c>
      <c r="G161" s="41">
        <f t="shared" si="4"/>
        <v>10161.428320000001</v>
      </c>
    </row>
    <row r="162" spans="1:7" s="7" customFormat="1" ht="16.5" hidden="1" thickBot="1" x14ac:dyDescent="0.3">
      <c r="A162" s="15">
        <v>136</v>
      </c>
      <c r="B162" s="48" t="s">
        <v>345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99" t="s">
        <v>305</v>
      </c>
      <c r="B163" s="100"/>
      <c r="C163" s="100"/>
      <c r="D163" s="100"/>
      <c r="E163" s="100"/>
      <c r="F163" s="101"/>
      <c r="G163" s="37">
        <f>SUM(G147:G162)</f>
        <v>75445.098480000001</v>
      </c>
    </row>
    <row r="164" spans="1:7" s="7" customFormat="1" ht="19.5" thickBot="1" x14ac:dyDescent="0.3">
      <c r="A164" s="109" t="s">
        <v>129</v>
      </c>
      <c r="B164" s="110"/>
      <c r="C164" s="110"/>
      <c r="D164" s="110"/>
      <c r="E164" s="110"/>
      <c r="F164" s="110"/>
      <c r="G164" s="114"/>
    </row>
    <row r="165" spans="1:7" s="36" customFormat="1" ht="18.75" x14ac:dyDescent="0.3">
      <c r="A165" s="16">
        <v>137</v>
      </c>
      <c r="B165" s="47" t="s">
        <v>346</v>
      </c>
      <c r="C165" s="53" t="s">
        <v>261</v>
      </c>
      <c r="D165" s="50" t="s">
        <v>260</v>
      </c>
      <c r="E165" s="24">
        <v>3.7</v>
      </c>
      <c r="F165" s="38">
        <v>20889.439999999999</v>
      </c>
      <c r="G165" s="40">
        <f>E165*F165</f>
        <v>77290.928</v>
      </c>
    </row>
    <row r="166" spans="1:7" s="7" customFormat="1" ht="16.5" thickBot="1" x14ac:dyDescent="0.3">
      <c r="A166" s="15">
        <v>138</v>
      </c>
      <c r="B166" s="48" t="s">
        <v>347</v>
      </c>
      <c r="C166" s="55" t="s">
        <v>262</v>
      </c>
      <c r="D166" s="51" t="s">
        <v>260</v>
      </c>
      <c r="E166" s="25">
        <v>11.1</v>
      </c>
      <c r="F166" s="39">
        <v>11519.76</v>
      </c>
      <c r="G166" s="41">
        <f>E166*F166</f>
        <v>127869.336</v>
      </c>
    </row>
    <row r="167" spans="1:7" x14ac:dyDescent="0.2">
      <c r="A167" s="115" t="s">
        <v>130</v>
      </c>
      <c r="B167" s="116"/>
      <c r="C167" s="116"/>
      <c r="D167" s="116"/>
      <c r="E167" s="116"/>
      <c r="F167" s="117"/>
      <c r="G167" s="85">
        <f>SUM(G165:G166)</f>
        <v>205160.264</v>
      </c>
    </row>
    <row r="168" spans="1:7" ht="32.25" hidden="1" customHeight="1" thickBot="1" x14ac:dyDescent="0.25">
      <c r="A168" s="87"/>
      <c r="B168" s="88" t="s">
        <v>302</v>
      </c>
      <c r="C168" s="118" t="s">
        <v>303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110</v>
      </c>
      <c r="B169" s="122"/>
      <c r="C169" s="122"/>
      <c r="D169" s="122"/>
      <c r="E169" s="122"/>
      <c r="F169" s="123"/>
      <c r="G169" s="86">
        <f>SUM(G37,G72,G80,G119,G125,G145,G163,G167)+G168</f>
        <v>1158941.0614800001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 t="s">
        <v>348</v>
      </c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 158 941,06"/>
        <filter val="10 161,43"/>
        <filter val="118 652,00"/>
        <filter val="12 152,40"/>
        <filter val="12 590,00"/>
        <filter val="127 869,34"/>
        <filter val="17 411,27"/>
        <filter val="19 041,00"/>
        <filter val="203 810,00"/>
        <filter val="205 160,26"/>
        <filter val="23 146,93"/>
        <filter val="27 323,78"/>
        <filter val="363 744,00"/>
        <filter val="4 115,00"/>
        <filter val="42 136,74"/>
        <filter val="51 005,40"/>
        <filter val="6 451,00"/>
        <filter val="61 080,85"/>
        <filter val="7"/>
        <filter val="75 445,10"/>
        <filter val="77 290,93"/>
        <filter val="855 179,70"/>
      </filters>
    </filterColumn>
  </autoFilter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6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2018-12-04T05:35:03Z</cp:lastPrinted>
  <dcterms:created xsi:type="dcterms:W3CDTF">1996-10-08T23:32:33Z</dcterms:created>
  <dcterms:modified xsi:type="dcterms:W3CDTF">2018-12-04T05:35:04Z</dcterms:modified>
</cp:coreProperties>
</file>