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" i="1" l="1"/>
  <c r="O24" i="1" l="1"/>
  <c r="P24" i="1" s="1"/>
  <c r="M24" i="1"/>
  <c r="L24" i="1"/>
  <c r="J24" i="1"/>
  <c r="G24" i="1"/>
  <c r="O21" i="1"/>
  <c r="P21" i="1" s="1"/>
  <c r="M21" i="1"/>
  <c r="L21" i="1"/>
  <c r="J21" i="1"/>
  <c r="I21" i="1"/>
  <c r="G21" i="1"/>
  <c r="G18" i="1"/>
  <c r="O18" i="1"/>
  <c r="P18" i="1" s="1"/>
  <c r="M18" i="1"/>
  <c r="L18" i="1"/>
  <c r="J18" i="1"/>
  <c r="I18" i="1"/>
  <c r="O17" i="1"/>
  <c r="P17" i="1" s="1"/>
  <c r="O16" i="1"/>
  <c r="P16" i="1" s="1"/>
  <c r="M17" i="1"/>
  <c r="M16" i="1"/>
  <c r="L17" i="1"/>
  <c r="L16" i="1"/>
  <c r="J17" i="1"/>
  <c r="J16" i="1"/>
  <c r="I17" i="1"/>
  <c r="I16" i="1"/>
  <c r="G25" i="1" l="1"/>
  <c r="P25" i="1"/>
  <c r="P22" i="1"/>
  <c r="G22" i="1"/>
  <c r="P19" i="1"/>
  <c r="L12" i="1" l="1"/>
  <c r="L13" i="1"/>
  <c r="J12" i="1"/>
  <c r="J13" i="1"/>
  <c r="I12" i="1"/>
  <c r="I13" i="1"/>
  <c r="G16" i="1"/>
  <c r="G17" i="1"/>
  <c r="G19" i="1" l="1"/>
  <c r="I11" i="1" l="1"/>
  <c r="I10" i="1"/>
  <c r="O11" i="1"/>
  <c r="P11" i="1" s="1"/>
  <c r="O12" i="1"/>
  <c r="P12" i="1" s="1"/>
  <c r="O13" i="1"/>
  <c r="P13" i="1" s="1"/>
  <c r="O10" i="1"/>
  <c r="P10" i="1" s="1"/>
  <c r="L11" i="1"/>
  <c r="L10" i="1"/>
  <c r="J11" i="1"/>
  <c r="J10" i="1"/>
  <c r="P14" i="1" l="1"/>
  <c r="P27" i="1" s="1"/>
  <c r="P28" i="1" s="1"/>
  <c r="M12" i="1"/>
  <c r="M10" i="1"/>
  <c r="G12" i="1"/>
  <c r="G10" i="1"/>
  <c r="G13" i="1"/>
  <c r="M13" i="1"/>
  <c r="G11" i="1"/>
  <c r="M11" i="1"/>
  <c r="G14" i="1" l="1"/>
  <c r="G27" i="1" l="1"/>
  <c r="G28" i="1" s="1"/>
  <c r="G26" i="1"/>
</calcChain>
</file>

<file path=xl/sharedStrings.xml><?xml version="1.0" encoding="utf-8"?>
<sst xmlns="http://schemas.openxmlformats.org/spreadsheetml/2006/main" count="56" uniqueCount="35">
  <si>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</si>
  <si>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</si>
  <si>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</si>
  <si>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</si>
  <si>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</si>
  <si>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</si>
  <si>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</si>
  <si>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</si>
  <si>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</si>
  <si>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</si>
  <si>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</si>
  <si>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</si>
  <si>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</si>
  <si>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</si>
  <si>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</si>
  <si>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</si>
  <si>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</si>
  <si>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</si>
  <si>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</si>
  <si>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</si>
  <si>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</si>
  <si>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</si>
  <si>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</si>
  <si>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ИТОГО по филиалу "ХЭС" СП "СЭС"</t>
  </si>
  <si>
    <t>1.4. филиал АО «ДРСК» «Электрические сети ЕАО»</t>
  </si>
  <si>
    <t>Итого по филиалу "ЭС ЕАО"</t>
  </si>
  <si>
    <r>
      <t xml:space="preserve">Ввод высоковольтный </t>
    </r>
    <r>
      <rPr>
        <b/>
        <sz val="11"/>
        <color theme="1"/>
        <rFont val="Times New Roman"/>
        <family val="1"/>
        <charset val="204"/>
      </rPr>
      <t>ГКВПIII-90-40,5/1000 ИВУЕ.686351.230</t>
    </r>
  </si>
  <si>
    <r>
      <t xml:space="preserve">Ввод высоковольтный </t>
    </r>
    <r>
      <rPr>
        <b/>
        <sz val="11"/>
        <color theme="1"/>
        <rFont val="Times New Roman"/>
        <family val="1"/>
        <charset val="204"/>
      </rPr>
      <t>ГКВПIII-90-40,5/1000 ИВУЕ.686351.230-01</t>
    </r>
  </si>
  <si>
    <r>
      <t xml:space="preserve">Ввод высоковольтный </t>
    </r>
    <r>
      <rPr>
        <b/>
        <sz val="11"/>
        <color theme="1"/>
        <rFont val="Times New Roman"/>
        <family val="1"/>
        <charset val="204"/>
      </rPr>
      <t>ГКВIII-60-126/2000 ИВУЕ.686352.132</t>
    </r>
  </si>
  <si>
    <r>
      <t xml:space="preserve">Ввод высоковольтный </t>
    </r>
    <r>
      <rPr>
        <b/>
        <sz val="11"/>
        <color theme="1"/>
        <rFont val="Times New Roman"/>
        <family val="1"/>
        <charset val="204"/>
      </rPr>
      <t>ГКТIII-60-126/800 ИВУЕ.686352.103-01</t>
    </r>
  </si>
  <si>
    <r>
      <t xml:space="preserve">Ввод высоковольтный </t>
    </r>
    <r>
      <rPr>
        <b/>
        <sz val="11"/>
        <color theme="1"/>
        <rFont val="Times New Roman"/>
        <family val="1"/>
        <charset val="204"/>
      </rPr>
      <t>ГКТIII-60-126/800 ИВУЕ.686352.103-03</t>
    </r>
  </si>
  <si>
    <r>
      <t xml:space="preserve">Ввод высоковольтный  </t>
    </r>
    <r>
      <rPr>
        <b/>
        <sz val="11"/>
        <rFont val="Times New Roman"/>
        <family val="1"/>
        <charset val="204"/>
      </rPr>
      <t>ГКВIII-60-126/2000 ИВУЕ.686352.132</t>
    </r>
  </si>
  <si>
    <t>1.3. филиал АО «ДРСК» «Хабаровские электрические сети» СП «Северные электрические сети» г. Комсомольск-на-Амуре</t>
  </si>
  <si>
    <r>
      <t xml:space="preserve">Ввод высоковольтный </t>
    </r>
    <r>
      <rPr>
        <b/>
        <sz val="11"/>
        <rFont val="Times New Roman"/>
        <family val="1"/>
        <charset val="204"/>
      </rPr>
      <t>BRIL-90-110-550/1250  KH 1.9.011</t>
    </r>
  </si>
  <si>
    <t>Вводы высоковольтные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</si>
</sst>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/>
      <right style="thin">
        <color indexed="60"/>
      </right>
      <top/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1" fontId="0" fillId="0" borderId="33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4" fontId="7" fillId="6" borderId="31" xfId="0" applyNumberFormat="1" applyFont="1" applyFill="1" applyBorder="1" applyAlignment="1" applyProtection="1">
      <alignment horizontal="center" vertical="top" wrapText="1"/>
    </xf>
    <xf numFmtId="0" fontId="4" fillId="6" borderId="30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38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1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" fontId="2" fillId="6" borderId="48" xfId="0" applyNumberFormat="1" applyFont="1" applyFill="1" applyBorder="1" applyAlignment="1">
      <alignment horizontal="center" vertical="top" wrapText="1"/>
    </xf>
    <xf numFmtId="4" fontId="1" fillId="4" borderId="50" xfId="0" applyNumberFormat="1" applyFont="1" applyFill="1" applyBorder="1" applyAlignment="1">
      <alignment horizontal="center" vertical="center" wrapText="1"/>
    </xf>
    <xf numFmtId="49" fontId="2" fillId="6" borderId="34" xfId="0" applyNumberFormat="1" applyFont="1" applyFill="1" applyBorder="1" applyAlignment="1">
      <alignment horizontal="left" vertical="top" wrapText="1"/>
    </xf>
    <xf numFmtId="4" fontId="11" fillId="0" borderId="34" xfId="0" applyNumberFormat="1" applyFont="1" applyBorder="1" applyAlignment="1">
      <alignment horizontal="right" vertical="center"/>
    </xf>
    <xf numFmtId="1" fontId="12" fillId="0" borderId="52" xfId="0" applyNumberFormat="1" applyFont="1" applyBorder="1" applyAlignment="1">
      <alignment horizontal="center" vertical="center"/>
    </xf>
    <xf numFmtId="0" fontId="11" fillId="2" borderId="34" xfId="0" applyNumberFormat="1" applyFont="1" applyFill="1" applyBorder="1" applyAlignment="1">
      <alignment horizontal="left" vertical="center" wrapText="1"/>
    </xf>
    <xf numFmtId="0" fontId="11" fillId="0" borderId="34" xfId="0" applyNumberFormat="1" applyFont="1" applyBorder="1" applyAlignment="1">
      <alignment vertical="center" wrapText="1"/>
    </xf>
    <xf numFmtId="1" fontId="12" fillId="0" borderId="34" xfId="0" applyNumberFormat="1" applyFont="1" applyBorder="1" applyAlignment="1">
      <alignment horizontal="center" vertical="center"/>
    </xf>
    <xf numFmtId="0" fontId="4" fillId="6" borderId="45" xfId="0" applyFont="1" applyFill="1" applyBorder="1" applyAlignment="1">
      <alignment horizontal="center"/>
    </xf>
    <xf numFmtId="49" fontId="7" fillId="2" borderId="53" xfId="0" applyNumberFormat="1" applyFont="1" applyFill="1" applyBorder="1" applyAlignment="1" applyProtection="1">
      <alignment horizontal="left" vertical="top" wrapText="1"/>
      <protection locked="0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51" xfId="0" applyNumberFormat="1" applyFont="1" applyFill="1" applyBorder="1" applyAlignment="1" applyProtection="1">
      <alignment horizontal="right" vertical="center" wrapText="1"/>
    </xf>
    <xf numFmtId="4" fontId="8" fillId="4" borderId="49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2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5" xfId="0" applyFont="1" applyFill="1" applyBorder="1" applyAlignment="1"/>
    <xf numFmtId="0" fontId="1" fillId="6" borderId="46" xfId="0" applyFont="1" applyFill="1" applyBorder="1" applyAlignment="1"/>
    <xf numFmtId="0" fontId="1" fillId="6" borderId="14" xfId="0" applyFont="1" applyFill="1" applyBorder="1" applyAlignment="1"/>
    <xf numFmtId="1" fontId="0" fillId="0" borderId="54" xfId="0" applyNumberFormat="1" applyFont="1" applyBorder="1" applyAlignment="1">
      <alignment horizontal="center" vertical="center"/>
    </xf>
    <xf numFmtId="1" fontId="0" fillId="0" borderId="55" xfId="0" applyNumberFormat="1" applyFont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 wrapText="1"/>
    </xf>
    <xf numFmtId="0" fontId="13" fillId="0" borderId="34" xfId="0" applyFont="1" applyBorder="1" applyAlignment="1">
      <alignment vertical="center" wrapText="1"/>
    </xf>
    <xf numFmtId="4" fontId="11" fillId="0" borderId="52" xfId="0" applyNumberFormat="1" applyFont="1" applyBorder="1" applyAlignment="1">
      <alignment horizontal="right" vertical="center"/>
    </xf>
    <xf numFmtId="4" fontId="7" fillId="6" borderId="26" xfId="0" applyNumberFormat="1" applyFont="1" applyFill="1" applyBorder="1" applyAlignment="1" applyProtection="1">
      <alignment horizontal="center" vertical="top" wrapText="1"/>
    </xf>
    <xf numFmtId="4" fontId="7" fillId="6" borderId="56" xfId="0" applyNumberFormat="1" applyFont="1" applyFill="1" applyBorder="1" applyAlignment="1" applyProtection="1">
      <alignment horizontal="center" vertical="top" wrapText="1"/>
    </xf>
    <xf numFmtId="0" fontId="14" fillId="0" borderId="3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4" fontId="7" fillId="6" borderId="26" xfId="0" applyNumberFormat="1" applyFont="1" applyFill="1" applyBorder="1" applyAlignment="1" applyProtection="1">
      <alignment horizontal="center" vertical="center" wrapText="1"/>
    </xf>
    <xf numFmtId="4" fontId="7" fillId="6" borderId="56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Border="1" applyAlignment="1">
      <alignment horizontal="center"/>
    </xf>
    <xf numFmtId="0" fontId="4" fillId="7" borderId="14" xfId="0" applyFont="1" applyFill="1" applyBorder="1" applyAlignment="1">
      <alignment horizontal="left"/>
    </xf>
    <xf numFmtId="0" fontId="4" fillId="0" borderId="30" xfId="0" applyFont="1" applyBorder="1" applyAlignment="1">
      <alignment horizontal="center" vertical="center"/>
    </xf>
    <xf numFmtId="0" fontId="10" fillId="5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zoomScale="85" zoomScaleNormal="85" workbookViewId="0">
      <selection activeCell="H4" sqref="H4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34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9" t="s">
        <v>2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4" t="s">
        <v>12</v>
      </c>
      <c r="C3" s="55"/>
      <c r="D3" s="55"/>
      <c r="E3" s="80"/>
      <c r="F3" s="23">
        <v>9355893.2799999993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15" t="s">
        <v>34</v>
      </c>
      <c r="C4" s="115"/>
      <c r="D4" s="115"/>
      <c r="E4" s="115"/>
      <c r="F4" s="115"/>
      <c r="G4" s="11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4" t="s">
        <v>13</v>
      </c>
      <c r="C7" s="80"/>
      <c r="D7" s="85"/>
      <c r="E7" s="85"/>
      <c r="F7" s="86"/>
      <c r="G7" s="87"/>
      <c r="H7" s="5"/>
      <c r="I7" s="54" t="s">
        <v>4</v>
      </c>
      <c r="J7" s="55"/>
      <c r="K7" s="55"/>
      <c r="L7" s="55"/>
      <c r="M7" s="55"/>
      <c r="N7" s="55"/>
      <c r="O7" s="55"/>
      <c r="P7" s="5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43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60" t="s">
        <v>18</v>
      </c>
      <c r="C9" s="100"/>
      <c r="D9" s="61"/>
      <c r="E9" s="61"/>
      <c r="F9" s="100"/>
      <c r="G9" s="61"/>
      <c r="H9" s="61"/>
      <c r="I9" s="61"/>
      <c r="J9" s="61"/>
      <c r="K9" s="61"/>
      <c r="L9" s="61"/>
      <c r="M9" s="61"/>
      <c r="N9" s="61"/>
      <c r="O9" s="61"/>
      <c r="P9" s="62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.25" x14ac:dyDescent="0.25">
      <c r="A10" s="6"/>
      <c r="B10" s="106">
        <v>1</v>
      </c>
      <c r="C10" s="101" t="s">
        <v>26</v>
      </c>
      <c r="D10" s="98" t="s">
        <v>20</v>
      </c>
      <c r="E10" s="102">
        <v>146581.6</v>
      </c>
      <c r="F10" s="105">
        <v>6</v>
      </c>
      <c r="G10" s="110">
        <f>E10*F10</f>
        <v>879489.60000000009</v>
      </c>
      <c r="H10" s="1"/>
      <c r="I10" s="108">
        <f>B10</f>
        <v>1</v>
      </c>
      <c r="J10" s="35" t="str">
        <f>C10</f>
        <v>Ввод высоковольтный ГКВПIII-90-40,5/1000 ИВУЕ.686351.230</v>
      </c>
      <c r="K10" s="41"/>
      <c r="L10" s="37" t="str">
        <f>D10</f>
        <v>шт</v>
      </c>
      <c r="M10" s="38">
        <f>E10</f>
        <v>146581.6</v>
      </c>
      <c r="N10" s="31"/>
      <c r="O10" s="37">
        <f>F10</f>
        <v>6</v>
      </c>
      <c r="P10" s="4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9.25" x14ac:dyDescent="0.25">
      <c r="A11" s="6"/>
      <c r="B11" s="107">
        <v>2</v>
      </c>
      <c r="C11" s="101" t="s">
        <v>27</v>
      </c>
      <c r="D11" s="99" t="s">
        <v>20</v>
      </c>
      <c r="E11" s="102">
        <v>163220.29</v>
      </c>
      <c r="F11" s="105">
        <v>1</v>
      </c>
      <c r="G11" s="111">
        <f t="shared" ref="G11:G13" si="0">E11*F11</f>
        <v>163220.29</v>
      </c>
      <c r="H11" s="1"/>
      <c r="I11" s="109">
        <f t="shared" ref="I11:I13" si="1">B11</f>
        <v>2</v>
      </c>
      <c r="J11" s="16" t="str">
        <f t="shared" ref="J11:J24" si="2">C11</f>
        <v>Ввод высоковольтный ГКВПIII-90-40,5/1000 ИВУЕ.686351.230-01</v>
      </c>
      <c r="K11" s="12"/>
      <c r="L11" s="17" t="str">
        <f t="shared" ref="L11:L24" si="3">D11</f>
        <v>шт</v>
      </c>
      <c r="M11" s="21">
        <f t="shared" ref="M11:M24" si="4">E11</f>
        <v>163220.29</v>
      </c>
      <c r="N11" s="11"/>
      <c r="O11" s="17">
        <f t="shared" ref="O11:O24" si="5">F11</f>
        <v>1</v>
      </c>
      <c r="P11" s="18">
        <f t="shared" ref="P11:P24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9.25" x14ac:dyDescent="0.25">
      <c r="A12" s="6"/>
      <c r="B12" s="107">
        <v>3</v>
      </c>
      <c r="C12" s="101" t="s">
        <v>28</v>
      </c>
      <c r="D12" s="99" t="s">
        <v>20</v>
      </c>
      <c r="E12" s="102">
        <v>512373.86</v>
      </c>
      <c r="F12" s="105">
        <v>6</v>
      </c>
      <c r="G12" s="111">
        <f t="shared" si="0"/>
        <v>3074243.16</v>
      </c>
      <c r="H12" s="1"/>
      <c r="I12" s="109">
        <f t="shared" si="1"/>
        <v>3</v>
      </c>
      <c r="J12" s="16" t="str">
        <f t="shared" si="2"/>
        <v>Ввод высоковольтный ГКВIII-60-126/2000 ИВУЕ.686352.132</v>
      </c>
      <c r="K12" s="12"/>
      <c r="L12" s="17" t="str">
        <f t="shared" si="3"/>
        <v>шт</v>
      </c>
      <c r="M12" s="21">
        <f t="shared" si="4"/>
        <v>512373.86</v>
      </c>
      <c r="N12" s="11"/>
      <c r="O12" s="17">
        <f t="shared" si="5"/>
        <v>6</v>
      </c>
      <c r="P12" s="1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3.5" customHeight="1" x14ac:dyDescent="0.25">
      <c r="A13" s="6"/>
      <c r="B13" s="107">
        <v>4</v>
      </c>
      <c r="C13" s="101" t="s">
        <v>29</v>
      </c>
      <c r="D13" s="99" t="s">
        <v>20</v>
      </c>
      <c r="E13" s="102">
        <v>261429.11</v>
      </c>
      <c r="F13" s="105">
        <v>1</v>
      </c>
      <c r="G13" s="111">
        <f t="shared" si="0"/>
        <v>261429.11</v>
      </c>
      <c r="H13" s="1"/>
      <c r="I13" s="109">
        <f t="shared" si="1"/>
        <v>4</v>
      </c>
      <c r="J13" s="16" t="str">
        <f t="shared" si="2"/>
        <v>Ввод высоковольтный ГКТIII-60-126/800 ИВУЕ.686352.103-01</v>
      </c>
      <c r="K13" s="12"/>
      <c r="L13" s="17" t="str">
        <f t="shared" si="3"/>
        <v>шт</v>
      </c>
      <c r="M13" s="21">
        <f t="shared" si="4"/>
        <v>261429.11</v>
      </c>
      <c r="N13" s="11"/>
      <c r="O13" s="17">
        <f t="shared" si="5"/>
        <v>1</v>
      </c>
      <c r="P13" s="1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"/>
      <c r="B14" s="63" t="s">
        <v>19</v>
      </c>
      <c r="C14" s="64"/>
      <c r="D14" s="64"/>
      <c r="E14" s="64"/>
      <c r="F14" s="65"/>
      <c r="G14" s="28">
        <f>SUM(G10:G13)</f>
        <v>4378382.16</v>
      </c>
      <c r="H14" s="43"/>
      <c r="I14" s="66" t="s">
        <v>19</v>
      </c>
      <c r="J14" s="67"/>
      <c r="K14" s="67"/>
      <c r="L14" s="67"/>
      <c r="M14" s="67"/>
      <c r="N14" s="67"/>
      <c r="O14" s="68"/>
      <c r="P14" s="29">
        <f>SUM(P10:P13)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"/>
      <c r="B15" s="69" t="s">
        <v>21</v>
      </c>
      <c r="C15" s="112"/>
      <c r="D15" s="70"/>
      <c r="E15" s="70"/>
      <c r="F15" s="112"/>
      <c r="G15" s="70"/>
      <c r="H15" s="70"/>
      <c r="I15" s="70"/>
      <c r="J15" s="70"/>
      <c r="K15" s="70"/>
      <c r="L15" s="70"/>
      <c r="M15" s="70"/>
      <c r="N15" s="70"/>
      <c r="O15" s="70"/>
      <c r="P15" s="7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 x14ac:dyDescent="0.25">
      <c r="A16" s="6"/>
      <c r="B16" s="106">
        <v>1</v>
      </c>
      <c r="C16" s="101" t="s">
        <v>27</v>
      </c>
      <c r="D16" s="98" t="s">
        <v>20</v>
      </c>
      <c r="E16" s="102">
        <v>163220.34</v>
      </c>
      <c r="F16" s="105">
        <v>2</v>
      </c>
      <c r="G16" s="103">
        <f t="shared" ref="G16:G24" si="7">E16*F16</f>
        <v>326440.68</v>
      </c>
      <c r="H16" s="1"/>
      <c r="I16" s="34">
        <f>B16</f>
        <v>1</v>
      </c>
      <c r="J16" s="35" t="str">
        <f t="shared" si="2"/>
        <v>Ввод высоковольтный ГКВПIII-90-40,5/1000 ИВУЕ.686351.230-01</v>
      </c>
      <c r="K16" s="36"/>
      <c r="L16" s="37" t="str">
        <f>D16</f>
        <v>шт</v>
      </c>
      <c r="M16" s="38">
        <f>E16</f>
        <v>163220.34</v>
      </c>
      <c r="N16" s="32"/>
      <c r="O16" s="37">
        <f>F16</f>
        <v>2</v>
      </c>
      <c r="P16" s="39">
        <f>N16*O16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.5" customHeight="1" x14ac:dyDescent="0.25">
      <c r="A17" s="6"/>
      <c r="B17" s="107">
        <v>2</v>
      </c>
      <c r="C17" s="101" t="s">
        <v>28</v>
      </c>
      <c r="D17" s="99" t="s">
        <v>20</v>
      </c>
      <c r="E17" s="102">
        <v>512373.86</v>
      </c>
      <c r="F17" s="105">
        <v>2</v>
      </c>
      <c r="G17" s="104">
        <f t="shared" si="7"/>
        <v>1024747.72</v>
      </c>
      <c r="H17" s="1"/>
      <c r="I17" s="15">
        <f>B17</f>
        <v>2</v>
      </c>
      <c r="J17" s="16" t="str">
        <f t="shared" si="2"/>
        <v>Ввод высоковольтный ГКВIII-60-126/2000 ИВУЕ.686352.132</v>
      </c>
      <c r="K17" s="25"/>
      <c r="L17" s="17" t="str">
        <f t="shared" ref="L17:L18" si="8">D17</f>
        <v>шт</v>
      </c>
      <c r="M17" s="21">
        <f t="shared" ref="M17:M18" si="9">E17</f>
        <v>512373.86</v>
      </c>
      <c r="N17" s="24"/>
      <c r="O17" s="17">
        <f t="shared" ref="O17:O18" si="10">F17</f>
        <v>2</v>
      </c>
      <c r="P17" s="26">
        <f t="shared" ref="P17:P18" si="11">N17*O17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.5" customHeight="1" x14ac:dyDescent="0.25">
      <c r="A18" s="6"/>
      <c r="B18" s="107">
        <v>3</v>
      </c>
      <c r="C18" s="101" t="s">
        <v>30</v>
      </c>
      <c r="D18" s="99" t="s">
        <v>20</v>
      </c>
      <c r="E18" s="102">
        <v>291575</v>
      </c>
      <c r="F18" s="105">
        <v>1</v>
      </c>
      <c r="G18" s="104">
        <f t="shared" si="7"/>
        <v>291575</v>
      </c>
      <c r="H18" s="1"/>
      <c r="I18" s="15">
        <f t="shared" ref="I18" si="12">B18</f>
        <v>3</v>
      </c>
      <c r="J18" s="16" t="str">
        <f t="shared" si="2"/>
        <v>Ввод высоковольтный ГКТIII-60-126/800 ИВУЕ.686352.103-03</v>
      </c>
      <c r="K18" s="25"/>
      <c r="L18" s="17" t="str">
        <f t="shared" si="8"/>
        <v>шт</v>
      </c>
      <c r="M18" s="21">
        <f t="shared" si="9"/>
        <v>291575</v>
      </c>
      <c r="N18" s="24"/>
      <c r="O18" s="17">
        <f t="shared" si="10"/>
        <v>1</v>
      </c>
      <c r="P18" s="26">
        <f t="shared" si="11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"/>
      <c r="B19" s="63" t="s">
        <v>22</v>
      </c>
      <c r="C19" s="72"/>
      <c r="D19" s="72"/>
      <c r="E19" s="72"/>
      <c r="F19" s="113"/>
      <c r="G19" s="28">
        <f>SUM(G16:G18)</f>
        <v>1642763.4</v>
      </c>
      <c r="H19" s="43"/>
      <c r="I19" s="66" t="s">
        <v>22</v>
      </c>
      <c r="J19" s="67"/>
      <c r="K19" s="67"/>
      <c r="L19" s="67"/>
      <c r="M19" s="67"/>
      <c r="N19" s="67"/>
      <c r="O19" s="68"/>
      <c r="P19" s="29">
        <f>SUM(P16:P18)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"/>
      <c r="B20" s="69" t="s">
        <v>32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thickBot="1" x14ac:dyDescent="0.3">
      <c r="A21" s="6"/>
      <c r="B21" s="114">
        <v>1</v>
      </c>
      <c r="C21" s="49" t="s">
        <v>31</v>
      </c>
      <c r="D21" s="99" t="s">
        <v>20</v>
      </c>
      <c r="E21" s="102">
        <v>512373.86</v>
      </c>
      <c r="F21" s="51">
        <v>2</v>
      </c>
      <c r="G21" s="33">
        <f t="shared" si="7"/>
        <v>1024747.72</v>
      </c>
      <c r="H21" s="1"/>
      <c r="I21" s="52">
        <f t="shared" ref="I21" si="13">B21</f>
        <v>1</v>
      </c>
      <c r="J21" s="46" t="str">
        <f t="shared" si="2"/>
        <v>Ввод высоковольтный  ГКВIII-60-126/2000 ИВУЕ.686352.132</v>
      </c>
      <c r="K21" s="53"/>
      <c r="L21" s="37" t="str">
        <f t="shared" si="3"/>
        <v>шт</v>
      </c>
      <c r="M21" s="38">
        <f t="shared" si="4"/>
        <v>512373.86</v>
      </c>
      <c r="N21" s="32"/>
      <c r="O21" s="37">
        <f t="shared" si="5"/>
        <v>2</v>
      </c>
      <c r="P21" s="44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thickBot="1" x14ac:dyDescent="0.3">
      <c r="A22" s="6"/>
      <c r="B22" s="73" t="s">
        <v>23</v>
      </c>
      <c r="C22" s="74"/>
      <c r="D22" s="74"/>
      <c r="E22" s="74"/>
      <c r="F22" s="75"/>
      <c r="G22" s="28">
        <f>SUM(G21:G21)</f>
        <v>1024747.72</v>
      </c>
      <c r="H22" s="43"/>
      <c r="I22" s="76" t="s">
        <v>23</v>
      </c>
      <c r="J22" s="77"/>
      <c r="K22" s="77"/>
      <c r="L22" s="77"/>
      <c r="M22" s="77"/>
      <c r="N22" s="77"/>
      <c r="O22" s="78"/>
      <c r="P22" s="40">
        <f>SUM(P21:P21)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"/>
      <c r="B23" s="69" t="s">
        <v>24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thickBot="1" x14ac:dyDescent="0.3">
      <c r="A24" s="6"/>
      <c r="B24" s="30">
        <v>1</v>
      </c>
      <c r="C24" s="50" t="s">
        <v>33</v>
      </c>
      <c r="D24" s="27" t="s">
        <v>20</v>
      </c>
      <c r="E24" s="47">
        <v>770000</v>
      </c>
      <c r="F24" s="48">
        <v>3</v>
      </c>
      <c r="G24" s="33">
        <f t="shared" si="7"/>
        <v>2310000</v>
      </c>
      <c r="H24" s="1"/>
      <c r="I24" s="52">
        <v>1</v>
      </c>
      <c r="J24" s="46" t="str">
        <f t="shared" si="2"/>
        <v>Ввод высоковольтный BRIL-90-110-550/1250  KH 1.9.011</v>
      </c>
      <c r="K24" s="53"/>
      <c r="L24" s="37" t="str">
        <f t="shared" si="3"/>
        <v>шт</v>
      </c>
      <c r="M24" s="38">
        <f t="shared" si="4"/>
        <v>770000</v>
      </c>
      <c r="N24" s="32"/>
      <c r="O24" s="17">
        <f t="shared" si="5"/>
        <v>3</v>
      </c>
      <c r="P24" s="19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6"/>
      <c r="B25" s="92" t="s">
        <v>25</v>
      </c>
      <c r="C25" s="93"/>
      <c r="D25" s="93"/>
      <c r="E25" s="93"/>
      <c r="F25" s="94"/>
      <c r="G25" s="28">
        <f>SUM(G24:G24)</f>
        <v>2310000</v>
      </c>
      <c r="H25" s="43"/>
      <c r="I25" s="95" t="s">
        <v>25</v>
      </c>
      <c r="J25" s="96"/>
      <c r="K25" s="96"/>
      <c r="L25" s="96"/>
      <c r="M25" s="96"/>
      <c r="N25" s="96"/>
      <c r="O25" s="97"/>
      <c r="P25" s="40">
        <f>SUM(P24:P24)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1" customHeight="1" thickBot="1" x14ac:dyDescent="0.3">
      <c r="A26" s="6"/>
      <c r="B26" s="57" t="s">
        <v>7</v>
      </c>
      <c r="C26" s="58"/>
      <c r="D26" s="58"/>
      <c r="E26" s="58"/>
      <c r="F26" s="59"/>
      <c r="G26" s="45">
        <f>G25+G22+G19+G14</f>
        <v>9355893.2799999993</v>
      </c>
      <c r="H26" s="1"/>
      <c r="I26" s="57" t="s">
        <v>7</v>
      </c>
      <c r="J26" s="58"/>
      <c r="K26" s="58"/>
      <c r="L26" s="58"/>
      <c r="M26" s="58"/>
      <c r="N26" s="58"/>
      <c r="O26" s="59"/>
      <c r="P26" s="45">
        <f>P25+P22+P19+P14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6"/>
      <c r="B27" s="88" t="s">
        <v>17</v>
      </c>
      <c r="C27" s="89"/>
      <c r="D27" s="89"/>
      <c r="E27" s="89"/>
      <c r="F27" s="22">
        <v>0.2</v>
      </c>
      <c r="G27" s="13">
        <f>G26*F27</f>
        <v>1871178.656</v>
      </c>
      <c r="H27" s="1"/>
      <c r="I27" s="88" t="s">
        <v>17</v>
      </c>
      <c r="J27" s="89"/>
      <c r="K27" s="89"/>
      <c r="L27" s="89"/>
      <c r="M27" s="89"/>
      <c r="N27" s="89"/>
      <c r="O27" s="22">
        <v>0.2</v>
      </c>
      <c r="P27" s="13">
        <f>P26*O27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thickBot="1" x14ac:dyDescent="0.3">
      <c r="A28" s="6"/>
      <c r="B28" s="81" t="s">
        <v>8</v>
      </c>
      <c r="C28" s="82"/>
      <c r="D28" s="82"/>
      <c r="E28" s="82"/>
      <c r="F28" s="83"/>
      <c r="G28" s="14">
        <f>G26+G27</f>
        <v>11227071.935999999</v>
      </c>
      <c r="H28" s="1"/>
      <c r="I28" s="81" t="s">
        <v>8</v>
      </c>
      <c r="J28" s="82"/>
      <c r="K28" s="82"/>
      <c r="L28" s="82"/>
      <c r="M28" s="82"/>
      <c r="N28" s="82"/>
      <c r="O28" s="83"/>
      <c r="P28" s="14">
        <f>P26+P27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3.75" customHeight="1" x14ac:dyDescent="0.25">
      <c r="B29" s="1"/>
      <c r="C29" s="1"/>
      <c r="D29" s="1"/>
      <c r="E29" s="1"/>
      <c r="F29" s="2"/>
      <c r="G29" s="2"/>
      <c r="H29" s="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6" ht="151.5" customHeight="1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1"/>
    </row>
    <row r="31" spans="1:26" x14ac:dyDescent="0.25">
      <c r="Z31" s="1"/>
    </row>
  </sheetData>
  <mergeCells count="23">
    <mergeCell ref="B1:P1"/>
    <mergeCell ref="B3:E3"/>
    <mergeCell ref="B26:F26"/>
    <mergeCell ref="B28:F28"/>
    <mergeCell ref="B4:G4"/>
    <mergeCell ref="B7:G7"/>
    <mergeCell ref="I28:O28"/>
    <mergeCell ref="B27:E27"/>
    <mergeCell ref="I27:N27"/>
    <mergeCell ref="B23:P23"/>
    <mergeCell ref="B25:F25"/>
    <mergeCell ref="I25:O25"/>
    <mergeCell ref="I7:P7"/>
    <mergeCell ref="I26:O26"/>
    <mergeCell ref="B9:P9"/>
    <mergeCell ref="B14:F14"/>
    <mergeCell ref="I14:O14"/>
    <mergeCell ref="B15:P15"/>
    <mergeCell ref="B19:F19"/>
    <mergeCell ref="I19:O19"/>
    <mergeCell ref="B20:P20"/>
    <mergeCell ref="B22:F22"/>
    <mergeCell ref="I22:O22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dcterms:created xsi:type="dcterms:W3CDTF">2018-05-22T01:14:50Z</dcterms:created>
  <dcterms:modified xsi:type="dcterms:W3CDTF">2018-11-09T02:41:15Z</dcterms:modified>
</cp:coreProperties>
</file>