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ные" sheetId="2" r:id="rId1"/>
  </sheets>
  <definedNames>
    <definedName name="_xlnm.Print_Area" localSheetId="0">проектные!$A$1:$AF$53</definedName>
  </definedNames>
  <calcPr calcId="145621"/>
</workbook>
</file>

<file path=xl/calcChain.xml><?xml version="1.0" encoding="utf-8"?>
<calcChain xmlns="http://schemas.openxmlformats.org/spreadsheetml/2006/main">
  <c r="Z29" i="2" l="1"/>
  <c r="U7" i="2"/>
  <c r="Z7" i="2" s="1"/>
  <c r="AD7" i="2" s="1"/>
  <c r="W13" i="2" l="1"/>
  <c r="W22" i="2"/>
  <c r="Z22" i="2" s="1"/>
  <c r="W19" i="2"/>
  <c r="Z19" i="2" s="1"/>
  <c r="W16" i="2"/>
  <c r="Z16" i="2" s="1"/>
  <c r="O25" i="2"/>
  <c r="Z25" i="2" s="1"/>
  <c r="AB25" i="2"/>
  <c r="O27" i="2"/>
  <c r="Z27" i="2" s="1"/>
  <c r="AB27" i="2"/>
  <c r="Z30" i="2"/>
  <c r="Z31" i="2" s="1"/>
  <c r="AD27" i="2" l="1"/>
  <c r="AD25" i="2"/>
  <c r="AB13" i="2"/>
  <c r="AB10" i="2"/>
  <c r="AB22" i="2" l="1"/>
  <c r="AD22" i="2" s="1"/>
  <c r="AB19" i="2"/>
  <c r="AD19" i="2" s="1"/>
  <c r="AB16" i="2"/>
  <c r="AD16" i="2" s="1"/>
  <c r="U10" i="2"/>
  <c r="Z10" i="2" s="1"/>
  <c r="AD10" i="2" s="1"/>
  <c r="Z13" i="2"/>
  <c r="AD13" i="2" s="1"/>
</calcChain>
</file>

<file path=xl/sharedStrings.xml><?xml version="1.0" encoding="utf-8"?>
<sst xmlns="http://schemas.openxmlformats.org/spreadsheetml/2006/main" count="128" uniqueCount="41">
  <si>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</si>
  <si>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</si>
  <si>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</si>
  <si>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</si>
  <si>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</si>
  <si>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</si>
  <si>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</si>
  <si>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</si>
  <si>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</si>
  <si>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</si>
  <si>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</si>
  <si>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</si>
  <si>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</si>
  <si>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37 п.2
Прим. 2.8.7.1</t>
  </si>
  <si>
    <t>3</t>
  </si>
  <si>
    <t>)</t>
  </si>
  <si>
    <t>(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</si>
  <si>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</si>
  <si>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</si>
  <si>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</si>
  <si>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</si>
  <si>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</si>
  <si>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1,4 и 1,1 - коэф. по прим. 2.8.1.1,
0,7 - стадия РД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</si>
  <si>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</si>
  <si>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</si>
  <si>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</si>
  <si>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Справочник базовых цен на проектные работы для строительства КИСиС. Москва 2012 г.
Табл. 17 п.1
Прим. 2.8.1.1                                Методические указания от 29.12.2009г. п.3.11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</si>
  <si>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</si>
  <si>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</si>
  <si>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5</t>
  </si>
  <si>
    <t xml:space="preserve">Рабочий проект  КТП </t>
  </si>
  <si>
    <r>
      <t xml:space="preserve">Рабочий проект  КЛ до 35 кВ         </t>
    </r>
    <r>
      <rPr>
        <b/>
        <sz val="14"/>
        <color rgb="FFFF0000"/>
        <rFont val="Times New Roman"/>
        <family val="1"/>
        <charset val="204"/>
      </rPr>
      <t>до 100 м</t>
    </r>
  </si>
  <si>
    <r>
      <t>Рабочий проект  КЛ до 35 кВ о</t>
    </r>
    <r>
      <rPr>
        <b/>
        <sz val="11"/>
        <color rgb="FFFF0000"/>
        <rFont val="Times New Roman"/>
        <family val="1"/>
        <charset val="204"/>
      </rPr>
      <t>т 100 до 500м</t>
    </r>
  </si>
  <si>
    <t>Справочник базовых цен на проектные работы для строительства КИСиС. Москва 2012 г.
Табл. 17 п.2
Прим. 2.8.1.1                                Методические указания от 29.12.2009г. п.3.11</t>
  </si>
  <si>
    <t>+</t>
  </si>
  <si>
    <t xml:space="preserve">1,4 и 1,1 - коэф. по прим. 2.8.1.1,
0,7 - стадия РД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</t>
  </si>
  <si>
    <t>3.1</t>
  </si>
  <si>
    <r>
      <t xml:space="preserve">Рабочий проект  КЛ до 35 кВ </t>
    </r>
    <r>
      <rPr>
        <b/>
        <sz val="11"/>
        <color rgb="FFFF0000"/>
        <rFont val="Times New Roman"/>
        <family val="1"/>
        <charset val="204"/>
      </rPr>
      <t>от 500 до 1000м</t>
    </r>
  </si>
  <si>
    <t>3.2</t>
  </si>
  <si>
    <r>
      <t xml:space="preserve">Рабочий проект  КЛ до 35 кВ </t>
    </r>
    <r>
      <rPr>
        <b/>
        <sz val="11"/>
        <color rgb="FFFF0000"/>
        <rFont val="Times New Roman"/>
        <family val="1"/>
        <charset val="204"/>
      </rPr>
      <t>от 1000 до 5000м</t>
    </r>
  </si>
  <si>
    <t>Стоимость (тыс.руб.) в ценах 3 кв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</si>
</sst>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7" formatCode="_-* #,##0_р_._-;\-* #,##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0" xfId="0" applyFont="1" applyFill="1" applyAlignment="1">
      <alignment vertical="center"/>
    </xf>
    <xf numFmtId="0" fontId="2" fillId="0" borderId="12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top"/>
    </xf>
    <xf numFmtId="0" fontId="2" fillId="0" borderId="13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vertical="top"/>
    </xf>
    <xf numFmtId="165" fontId="2" fillId="0" borderId="14" xfId="0" applyNumberFormat="1" applyFont="1" applyFill="1" applyBorder="1" applyAlignment="1">
      <alignment vertical="top"/>
    </xf>
    <xf numFmtId="0" fontId="2" fillId="0" borderId="11" xfId="0" applyFont="1" applyBorder="1" applyAlignment="1">
      <alignment horizontal="center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165" fontId="2" fillId="0" borderId="9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165" fontId="2" fillId="0" borderId="15" xfId="0" applyNumberFormat="1" applyFont="1" applyFill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0" borderId="3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1"/>
  <sheetViews>
    <sheetView tabSelected="1" view="pageBreakPreview" zoomScale="85" zoomScaleNormal="100" zoomScaleSheetLayoutView="85" workbookViewId="0">
      <selection activeCell="Z30" sqref="Z30:AD31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32" customWidth="1"/>
    <col min="6" max="6" width="2.28515625" style="32" customWidth="1"/>
    <col min="7" max="7" width="4.140625" style="32" customWidth="1"/>
    <col min="8" max="8" width="5" style="3" customWidth="1"/>
    <col min="9" max="9" width="4.7109375" style="32" customWidth="1"/>
    <col min="10" max="10" width="6.140625" style="32" customWidth="1"/>
    <col min="11" max="11" width="4" style="32" customWidth="1"/>
    <col min="12" max="12" width="1.42578125" style="3" customWidth="1"/>
    <col min="13" max="13" width="5.85546875" style="28" customWidth="1"/>
    <col min="14" max="14" width="1.42578125" style="28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8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4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6" width="9.140625" style="1"/>
    <col min="37" max="37" width="9.42578125" style="1" bestFit="1" customWidth="1"/>
    <col min="38" max="16384" width="9.140625" style="1"/>
  </cols>
  <sheetData>
    <row r="2" spans="1:37" x14ac:dyDescent="0.25">
      <c r="A2" s="100" t="s">
        <v>11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3"/>
    </row>
    <row r="3" spans="1:37" x14ac:dyDescent="0.25">
      <c r="A3" s="100" t="s">
        <v>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3"/>
    </row>
    <row r="4" spans="1:37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B4" s="3"/>
      <c r="AD4" s="3"/>
      <c r="AE4" s="3"/>
    </row>
    <row r="6" spans="1:37" s="33" customFormat="1" ht="85.5" customHeight="1" x14ac:dyDescent="0.25">
      <c r="A6" s="2" t="s">
        <v>0</v>
      </c>
      <c r="B6" s="2" t="s">
        <v>3</v>
      </c>
      <c r="C6" s="2" t="s">
        <v>4</v>
      </c>
      <c r="D6" s="108" t="s">
        <v>2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109"/>
      <c r="Z6" s="110" t="s">
        <v>40</v>
      </c>
      <c r="AA6" s="111"/>
      <c r="AB6" s="111"/>
      <c r="AC6" s="111"/>
      <c r="AD6" s="112"/>
      <c r="AE6" s="10"/>
    </row>
    <row r="7" spans="1:37" s="33" customFormat="1" ht="18" hidden="1" customHeight="1" x14ac:dyDescent="0.25">
      <c r="A7" s="103">
        <v>1</v>
      </c>
      <c r="B7" s="104" t="s">
        <v>18</v>
      </c>
      <c r="C7" s="80" t="s">
        <v>24</v>
      </c>
      <c r="D7" s="34" t="s">
        <v>16</v>
      </c>
      <c r="E7" s="99">
        <v>9.09</v>
      </c>
      <c r="F7" s="99"/>
      <c r="G7" s="99"/>
      <c r="H7" s="99"/>
      <c r="I7" s="99"/>
      <c r="J7" s="99"/>
      <c r="K7" s="17" t="s">
        <v>15</v>
      </c>
      <c r="L7" s="17" t="s">
        <v>7</v>
      </c>
      <c r="M7" s="37">
        <v>1.1499999999999999</v>
      </c>
      <c r="N7" s="37" t="s">
        <v>7</v>
      </c>
      <c r="O7" s="37">
        <v>0.7</v>
      </c>
      <c r="P7" s="37" t="s">
        <v>7</v>
      </c>
      <c r="Q7" s="38">
        <v>1.3</v>
      </c>
      <c r="R7" s="37" t="s">
        <v>7</v>
      </c>
      <c r="S7" s="37">
        <v>1.2</v>
      </c>
      <c r="T7" s="17" t="s">
        <v>8</v>
      </c>
      <c r="U7" s="39">
        <f>(E7)*M7*O7*Q7*S7</f>
        <v>11.415221999999996</v>
      </c>
      <c r="V7" s="35"/>
      <c r="W7" s="35"/>
      <c r="X7" s="35"/>
      <c r="Y7" s="36"/>
      <c r="Z7" s="31">
        <f>U7</f>
        <v>11.415221999999996</v>
      </c>
      <c r="AA7" s="18" t="s">
        <v>7</v>
      </c>
      <c r="AB7" s="12">
        <v>3.99</v>
      </c>
      <c r="AC7" s="18" t="s">
        <v>8</v>
      </c>
      <c r="AD7" s="26">
        <f>Z7*AB7</f>
        <v>45.546735779999992</v>
      </c>
      <c r="AE7" s="10"/>
    </row>
    <row r="8" spans="1:37" s="33" customFormat="1" ht="16.5" hidden="1" customHeight="1" x14ac:dyDescent="0.25">
      <c r="A8" s="139"/>
      <c r="B8" s="137"/>
      <c r="C8" s="91"/>
      <c r="D8" s="105" t="s">
        <v>9</v>
      </c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7"/>
      <c r="Z8" s="85"/>
      <c r="AA8" s="132"/>
      <c r="AB8" s="132"/>
      <c r="AC8" s="132"/>
      <c r="AD8" s="133"/>
      <c r="AE8" s="10"/>
    </row>
    <row r="9" spans="1:37" s="33" customFormat="1" ht="81" hidden="1" customHeight="1" x14ac:dyDescent="0.25">
      <c r="A9" s="140"/>
      <c r="B9" s="138"/>
      <c r="C9" s="81"/>
      <c r="D9" s="86" t="s">
        <v>20</v>
      </c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101"/>
      <c r="Z9" s="134"/>
      <c r="AA9" s="135"/>
      <c r="AB9" s="135"/>
      <c r="AC9" s="135"/>
      <c r="AD9" s="136"/>
      <c r="AE9" s="10"/>
    </row>
    <row r="10" spans="1:37" ht="18.75" hidden="1" customHeight="1" x14ac:dyDescent="0.25">
      <c r="A10" s="78" t="s">
        <v>12</v>
      </c>
      <c r="B10" s="113" t="s">
        <v>19</v>
      </c>
      <c r="C10" s="80" t="s">
        <v>25</v>
      </c>
      <c r="D10" s="16" t="s">
        <v>16</v>
      </c>
      <c r="E10" s="102">
        <v>6.15</v>
      </c>
      <c r="F10" s="102"/>
      <c r="G10" s="102"/>
      <c r="H10" s="102"/>
      <c r="I10" s="102"/>
      <c r="J10" s="102"/>
      <c r="K10" s="17" t="s">
        <v>15</v>
      </c>
      <c r="L10" s="17" t="s">
        <v>7</v>
      </c>
      <c r="M10" s="17">
        <v>1.1499999999999999</v>
      </c>
      <c r="N10" s="17" t="s">
        <v>7</v>
      </c>
      <c r="O10" s="17">
        <v>0.7</v>
      </c>
      <c r="P10" s="17" t="s">
        <v>7</v>
      </c>
      <c r="Q10" s="27">
        <v>1.3</v>
      </c>
      <c r="R10" s="17" t="s">
        <v>7</v>
      </c>
      <c r="S10" s="17">
        <v>1.2</v>
      </c>
      <c r="T10" s="17" t="s">
        <v>8</v>
      </c>
      <c r="U10" s="39">
        <f>E10*M10*O10*Q10*S10</f>
        <v>7.7231699999999988</v>
      </c>
      <c r="V10" s="17"/>
      <c r="W10" s="17"/>
      <c r="X10" s="17"/>
      <c r="Y10" s="23"/>
      <c r="Z10" s="20">
        <f>U10</f>
        <v>7.7231699999999988</v>
      </c>
      <c r="AA10" s="40" t="s">
        <v>7</v>
      </c>
      <c r="AB10" s="64">
        <f>AB7</f>
        <v>3.99</v>
      </c>
      <c r="AC10" s="40" t="s">
        <v>8</v>
      </c>
      <c r="AD10" s="21">
        <f>Z10*AB10</f>
        <v>30.815448299999996</v>
      </c>
      <c r="AE10" s="12"/>
      <c r="AF10" s="5"/>
      <c r="AI10" s="7"/>
      <c r="AJ10" s="6"/>
      <c r="AK10" s="8"/>
    </row>
    <row r="11" spans="1:37" ht="14.25" hidden="1" customHeight="1" x14ac:dyDescent="0.25">
      <c r="A11" s="92"/>
      <c r="B11" s="114"/>
      <c r="C11" s="91"/>
      <c r="D11" s="105" t="s">
        <v>9</v>
      </c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7"/>
      <c r="Z11" s="22"/>
      <c r="AA11" s="15"/>
      <c r="AB11" s="11"/>
      <c r="AC11" s="15"/>
      <c r="AD11" s="25"/>
      <c r="AE11" s="11"/>
    </row>
    <row r="12" spans="1:37" ht="78" hidden="1" customHeight="1" x14ac:dyDescent="0.25">
      <c r="A12" s="79"/>
      <c r="B12" s="115"/>
      <c r="C12" s="81"/>
      <c r="D12" s="86" t="s">
        <v>21</v>
      </c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01"/>
      <c r="Z12" s="65"/>
      <c r="AA12" s="66"/>
      <c r="AB12" s="67"/>
      <c r="AC12" s="66"/>
      <c r="AD12" s="68"/>
      <c r="AE12" s="12"/>
      <c r="AF12" s="5"/>
      <c r="AI12" s="7"/>
      <c r="AJ12" s="6"/>
      <c r="AK12" s="8"/>
    </row>
    <row r="13" spans="1:37" s="42" customFormat="1" ht="18.75" customHeight="1" x14ac:dyDescent="0.25">
      <c r="A13" s="116" t="s">
        <v>14</v>
      </c>
      <c r="B13" s="93" t="s">
        <v>31</v>
      </c>
      <c r="C13" s="119" t="s">
        <v>26</v>
      </c>
      <c r="D13" s="41" t="s">
        <v>16</v>
      </c>
      <c r="E13" s="122">
        <v>11.96</v>
      </c>
      <c r="F13" s="122"/>
      <c r="G13" s="122"/>
      <c r="H13" s="122"/>
      <c r="I13" s="122"/>
      <c r="J13" s="122"/>
      <c r="K13" s="76" t="s">
        <v>15</v>
      </c>
      <c r="L13" s="76" t="s">
        <v>7</v>
      </c>
      <c r="M13" s="76">
        <v>1</v>
      </c>
      <c r="N13" s="42" t="s">
        <v>7</v>
      </c>
      <c r="O13" s="77">
        <v>1.1000000000000001</v>
      </c>
      <c r="P13" s="76" t="s">
        <v>7</v>
      </c>
      <c r="Q13" s="76">
        <v>0.7</v>
      </c>
      <c r="R13" s="76" t="s">
        <v>7</v>
      </c>
      <c r="S13" s="38">
        <v>1.3</v>
      </c>
      <c r="T13" s="76" t="s">
        <v>7</v>
      </c>
      <c r="U13" s="76">
        <v>1.2</v>
      </c>
      <c r="V13" s="76" t="s">
        <v>8</v>
      </c>
      <c r="W13" s="76">
        <f>E13*M13*O13*Q13*S13*U13</f>
        <v>14.366352000000001</v>
      </c>
      <c r="X13" s="76"/>
      <c r="Y13" s="43"/>
      <c r="Z13" s="61">
        <f>W13</f>
        <v>14.366352000000001</v>
      </c>
      <c r="AA13" s="62" t="s">
        <v>7</v>
      </c>
      <c r="AB13" s="44">
        <f>AB7</f>
        <v>3.99</v>
      </c>
      <c r="AC13" s="62" t="s">
        <v>8</v>
      </c>
      <c r="AD13" s="63">
        <f>Z13*AB13</f>
        <v>57.321744480000007</v>
      </c>
      <c r="AE13" s="44"/>
      <c r="AF13" s="45"/>
      <c r="AI13" s="46"/>
      <c r="AJ13" s="47"/>
      <c r="AK13" s="48"/>
    </row>
    <row r="14" spans="1:37" s="42" customFormat="1" ht="14.25" customHeight="1" x14ac:dyDescent="0.25">
      <c r="A14" s="117"/>
      <c r="B14" s="94"/>
      <c r="C14" s="120"/>
      <c r="D14" s="88" t="s">
        <v>9</v>
      </c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90"/>
      <c r="Z14" s="49"/>
      <c r="AA14" s="50"/>
      <c r="AB14" s="51"/>
      <c r="AC14" s="50"/>
      <c r="AD14" s="52"/>
      <c r="AE14" s="51"/>
    </row>
    <row r="15" spans="1:37" s="42" customFormat="1" ht="78" customHeight="1" x14ac:dyDescent="0.25">
      <c r="A15" s="118"/>
      <c r="B15" s="95"/>
      <c r="C15" s="121"/>
      <c r="D15" s="96" t="s">
        <v>22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8"/>
      <c r="Z15" s="53"/>
      <c r="AA15" s="54"/>
      <c r="AB15" s="55"/>
      <c r="AC15" s="54"/>
      <c r="AD15" s="56"/>
      <c r="AE15" s="44"/>
      <c r="AF15" s="45"/>
      <c r="AI15" s="46"/>
      <c r="AJ15" s="47"/>
      <c r="AK15" s="48"/>
    </row>
    <row r="16" spans="1:37" ht="18.75" hidden="1" customHeight="1" x14ac:dyDescent="0.25">
      <c r="A16" s="78" t="s">
        <v>14</v>
      </c>
      <c r="B16" s="93" t="s">
        <v>32</v>
      </c>
      <c r="C16" s="80" t="s">
        <v>33</v>
      </c>
      <c r="D16" s="41" t="s">
        <v>16</v>
      </c>
      <c r="E16" s="76">
        <v>7.7629999999999999</v>
      </c>
      <c r="F16" s="76" t="s">
        <v>34</v>
      </c>
      <c r="G16" s="76" t="s">
        <v>16</v>
      </c>
      <c r="H16" s="76">
        <v>4.2000000000000003E-2</v>
      </c>
      <c r="I16" s="76" t="s">
        <v>7</v>
      </c>
      <c r="J16" s="76">
        <v>100</v>
      </c>
      <c r="K16" s="76" t="s">
        <v>15</v>
      </c>
      <c r="L16" s="76" t="s">
        <v>7</v>
      </c>
      <c r="M16" s="76">
        <v>1</v>
      </c>
      <c r="N16" s="42" t="s">
        <v>7</v>
      </c>
      <c r="O16" s="77">
        <v>1.1000000000000001</v>
      </c>
      <c r="P16" s="76" t="s">
        <v>7</v>
      </c>
      <c r="Q16" s="76">
        <v>0.7</v>
      </c>
      <c r="R16" s="76" t="s">
        <v>7</v>
      </c>
      <c r="S16" s="38">
        <v>1.3</v>
      </c>
      <c r="T16" s="76" t="s">
        <v>7</v>
      </c>
      <c r="U16" s="76">
        <v>1.2</v>
      </c>
      <c r="V16" s="76" t="s">
        <v>8</v>
      </c>
      <c r="W16" s="76">
        <f>(E16+(H16*J16))*M16*O16*Q16*S16*U16</f>
        <v>14.369955600000001</v>
      </c>
      <c r="X16" s="76"/>
      <c r="Y16" s="43"/>
      <c r="Z16" s="31">
        <f>W16</f>
        <v>14.369955600000001</v>
      </c>
      <c r="AA16" s="18" t="s">
        <v>7</v>
      </c>
      <c r="AB16" s="12">
        <f>AB10</f>
        <v>3.99</v>
      </c>
      <c r="AC16" s="18" t="s">
        <v>8</v>
      </c>
      <c r="AD16" s="26">
        <f>Z16*AB16</f>
        <v>57.336122844000009</v>
      </c>
      <c r="AG16" s="7"/>
      <c r="AH16" s="6"/>
      <c r="AI16" s="8"/>
    </row>
    <row r="17" spans="1:37" ht="14.25" hidden="1" customHeight="1" x14ac:dyDescent="0.25">
      <c r="A17" s="92"/>
      <c r="B17" s="94"/>
      <c r="C17" s="91"/>
      <c r="D17" s="88" t="s">
        <v>9</v>
      </c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90"/>
      <c r="Z17" s="22"/>
      <c r="AA17" s="15"/>
      <c r="AB17" s="11"/>
      <c r="AC17" s="15"/>
      <c r="AD17" s="25"/>
    </row>
    <row r="18" spans="1:37" ht="78" hidden="1" customHeight="1" x14ac:dyDescent="0.25">
      <c r="A18" s="79"/>
      <c r="B18" s="95"/>
      <c r="C18" s="81"/>
      <c r="D18" s="96" t="s">
        <v>35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8"/>
      <c r="Z18" s="65"/>
      <c r="AA18" s="66"/>
      <c r="AB18" s="67"/>
      <c r="AC18" s="66"/>
      <c r="AD18" s="68"/>
      <c r="AG18" s="7"/>
      <c r="AH18" s="6"/>
      <c r="AI18" s="8"/>
    </row>
    <row r="19" spans="1:37" ht="18.75" hidden="1" customHeight="1" x14ac:dyDescent="0.25">
      <c r="A19" s="78" t="s">
        <v>36</v>
      </c>
      <c r="B19" s="93" t="s">
        <v>37</v>
      </c>
      <c r="C19" s="80" t="s">
        <v>33</v>
      </c>
      <c r="D19" s="41" t="s">
        <v>16</v>
      </c>
      <c r="E19" s="76">
        <v>8.2650000000000006</v>
      </c>
      <c r="F19" s="76" t="s">
        <v>34</v>
      </c>
      <c r="G19" s="76" t="s">
        <v>16</v>
      </c>
      <c r="H19" s="76">
        <v>4.1000000000000002E-2</v>
      </c>
      <c r="I19" s="76" t="s">
        <v>7</v>
      </c>
      <c r="J19" s="76">
        <v>500</v>
      </c>
      <c r="K19" s="76" t="s">
        <v>15</v>
      </c>
      <c r="L19" s="76" t="s">
        <v>7</v>
      </c>
      <c r="M19" s="76">
        <v>1</v>
      </c>
      <c r="N19" s="42" t="s">
        <v>7</v>
      </c>
      <c r="O19" s="77">
        <v>1.1000000000000001</v>
      </c>
      <c r="P19" s="76" t="s">
        <v>7</v>
      </c>
      <c r="Q19" s="76">
        <v>0.7</v>
      </c>
      <c r="R19" s="76" t="s">
        <v>7</v>
      </c>
      <c r="S19" s="38">
        <v>1.3</v>
      </c>
      <c r="T19" s="76" t="s">
        <v>7</v>
      </c>
      <c r="U19" s="76">
        <v>1.2</v>
      </c>
      <c r="V19" s="76" t="s">
        <v>8</v>
      </c>
      <c r="W19" s="76">
        <f>(E19+(H19*J19))*M19*O19*Q19*S19*U19</f>
        <v>34.552518000000006</v>
      </c>
      <c r="X19" s="76"/>
      <c r="Y19" s="43"/>
      <c r="Z19" s="31">
        <f>W19</f>
        <v>34.552518000000006</v>
      </c>
      <c r="AA19" s="18" t="s">
        <v>7</v>
      </c>
      <c r="AB19" s="12">
        <f>AB10</f>
        <v>3.99</v>
      </c>
      <c r="AC19" s="18" t="s">
        <v>8</v>
      </c>
      <c r="AD19" s="26">
        <f>Z19*AB19</f>
        <v>137.86454682000004</v>
      </c>
      <c r="AG19" s="7"/>
      <c r="AH19" s="6"/>
      <c r="AI19" s="8"/>
    </row>
    <row r="20" spans="1:37" ht="14.25" hidden="1" customHeight="1" x14ac:dyDescent="0.25">
      <c r="A20" s="92"/>
      <c r="B20" s="94"/>
      <c r="C20" s="91"/>
      <c r="D20" s="88" t="s">
        <v>9</v>
      </c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90"/>
      <c r="Z20" s="22"/>
      <c r="AA20" s="15"/>
      <c r="AB20" s="11"/>
      <c r="AC20" s="15"/>
      <c r="AD20" s="25"/>
    </row>
    <row r="21" spans="1:37" ht="78" hidden="1" customHeight="1" x14ac:dyDescent="0.25">
      <c r="A21" s="79"/>
      <c r="B21" s="95"/>
      <c r="C21" s="81"/>
      <c r="D21" s="96" t="s">
        <v>35</v>
      </c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8"/>
      <c r="Z21" s="65"/>
      <c r="AA21" s="66"/>
      <c r="AB21" s="67"/>
      <c r="AC21" s="66"/>
      <c r="AD21" s="68"/>
      <c r="AG21" s="7"/>
      <c r="AH21" s="6"/>
      <c r="AI21" s="8"/>
    </row>
    <row r="22" spans="1:37" ht="18.75" hidden="1" customHeight="1" x14ac:dyDescent="0.25">
      <c r="A22" s="78" t="s">
        <v>38</v>
      </c>
      <c r="B22" s="93" t="s">
        <v>39</v>
      </c>
      <c r="C22" s="80" t="s">
        <v>33</v>
      </c>
      <c r="D22" s="41" t="s">
        <v>16</v>
      </c>
      <c r="E22" s="76">
        <v>12.265000000000001</v>
      </c>
      <c r="F22" s="76" t="s">
        <v>34</v>
      </c>
      <c r="G22" s="76" t="s">
        <v>16</v>
      </c>
      <c r="H22" s="76">
        <v>3.6999999999999998E-2</v>
      </c>
      <c r="I22" s="76" t="s">
        <v>7</v>
      </c>
      <c r="J22" s="76">
        <v>1000</v>
      </c>
      <c r="K22" s="76" t="s">
        <v>15</v>
      </c>
      <c r="L22" s="76" t="s">
        <v>7</v>
      </c>
      <c r="M22" s="76">
        <v>1</v>
      </c>
      <c r="N22" s="42" t="s">
        <v>7</v>
      </c>
      <c r="O22" s="77">
        <v>1.1000000000000001</v>
      </c>
      <c r="P22" s="76" t="s">
        <v>7</v>
      </c>
      <c r="Q22" s="76">
        <v>0.7</v>
      </c>
      <c r="R22" s="76" t="s">
        <v>7</v>
      </c>
      <c r="S22" s="38">
        <v>1.3</v>
      </c>
      <c r="T22" s="76" t="s">
        <v>7</v>
      </c>
      <c r="U22" s="76">
        <v>1.2</v>
      </c>
      <c r="V22" s="76" t="s">
        <v>8</v>
      </c>
      <c r="W22" s="76">
        <f>(E22+(H22*J22))*M22*O22*Q22*S22*U22</f>
        <v>59.177117999999993</v>
      </c>
      <c r="X22" s="76"/>
      <c r="Y22" s="43"/>
      <c r="Z22" s="31">
        <f>W22</f>
        <v>59.177117999999993</v>
      </c>
      <c r="AA22" s="18" t="s">
        <v>7</v>
      </c>
      <c r="AB22" s="12">
        <f>AB10</f>
        <v>3.99</v>
      </c>
      <c r="AC22" s="18" t="s">
        <v>8</v>
      </c>
      <c r="AD22" s="26">
        <f>Z22*AB22</f>
        <v>236.11670081999998</v>
      </c>
      <c r="AG22" s="7"/>
      <c r="AH22" s="6"/>
      <c r="AI22" s="8"/>
    </row>
    <row r="23" spans="1:37" ht="14.25" hidden="1" customHeight="1" x14ac:dyDescent="0.25">
      <c r="A23" s="92"/>
      <c r="B23" s="94"/>
      <c r="C23" s="91"/>
      <c r="D23" s="88" t="s">
        <v>9</v>
      </c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90"/>
      <c r="Z23" s="22"/>
      <c r="AA23" s="15"/>
      <c r="AB23" s="11"/>
      <c r="AC23" s="15"/>
      <c r="AD23" s="25"/>
    </row>
    <row r="24" spans="1:37" ht="78" hidden="1" customHeight="1" x14ac:dyDescent="0.25">
      <c r="A24" s="79"/>
      <c r="B24" s="95"/>
      <c r="C24" s="81"/>
      <c r="D24" s="96" t="s">
        <v>35</v>
      </c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8"/>
      <c r="Z24" s="65"/>
      <c r="AA24" s="66"/>
      <c r="AB24" s="67"/>
      <c r="AC24" s="66"/>
      <c r="AD24" s="68"/>
      <c r="AG24" s="7"/>
      <c r="AH24" s="6"/>
      <c r="AI24" s="8"/>
    </row>
    <row r="25" spans="1:37" ht="18.75" hidden="1" customHeight="1" x14ac:dyDescent="0.25">
      <c r="A25" s="78" t="s">
        <v>17</v>
      </c>
      <c r="B25" s="80" t="s">
        <v>27</v>
      </c>
      <c r="C25" s="80" t="s">
        <v>28</v>
      </c>
      <c r="D25" s="71"/>
      <c r="E25" s="57">
        <v>6.6</v>
      </c>
      <c r="F25" s="57" t="s">
        <v>7</v>
      </c>
      <c r="G25" s="57">
        <v>0.7</v>
      </c>
      <c r="H25" s="57" t="s">
        <v>7</v>
      </c>
      <c r="I25" s="57">
        <v>0.5</v>
      </c>
      <c r="J25" s="57" t="s">
        <v>7</v>
      </c>
      <c r="K25" s="27">
        <v>1.3</v>
      </c>
      <c r="L25" s="72" t="s">
        <v>7</v>
      </c>
      <c r="M25" s="72">
        <v>0.2</v>
      </c>
      <c r="N25" s="57" t="s">
        <v>8</v>
      </c>
      <c r="O25" s="39">
        <f>E25*K25*I25*G25*M25</f>
        <v>0.60060000000000002</v>
      </c>
      <c r="P25" s="72"/>
      <c r="Q25" s="72"/>
      <c r="R25" s="72"/>
      <c r="S25" s="72"/>
      <c r="T25" s="57"/>
      <c r="U25" s="57"/>
      <c r="V25" s="73"/>
      <c r="W25" s="73"/>
      <c r="X25" s="74"/>
      <c r="Y25" s="75"/>
      <c r="Z25" s="20">
        <f>O25</f>
        <v>0.60060000000000002</v>
      </c>
      <c r="AA25" s="57" t="s">
        <v>7</v>
      </c>
      <c r="AB25" s="12">
        <f>AB7</f>
        <v>3.99</v>
      </c>
      <c r="AC25" s="57" t="s">
        <v>8</v>
      </c>
      <c r="AD25" s="21">
        <f>Z25*AB25</f>
        <v>2.3963940000000004</v>
      </c>
      <c r="AE25" s="12"/>
      <c r="AF25" s="5"/>
      <c r="AI25" s="7"/>
      <c r="AJ25" s="6"/>
      <c r="AK25" s="8"/>
    </row>
    <row r="26" spans="1:37" ht="14.25" hidden="1" customHeight="1" x14ac:dyDescent="0.25">
      <c r="A26" s="79"/>
      <c r="B26" s="81"/>
      <c r="C26" s="81"/>
      <c r="D26" s="82" t="s">
        <v>23</v>
      </c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4"/>
      <c r="Z26" s="24"/>
      <c r="AA26" s="18"/>
      <c r="AB26" s="67"/>
      <c r="AC26" s="18"/>
      <c r="AD26" s="26"/>
      <c r="AE26" s="12"/>
      <c r="AF26" s="5"/>
      <c r="AI26" s="7"/>
      <c r="AJ26" s="6"/>
      <c r="AK26" s="8"/>
    </row>
    <row r="27" spans="1:37" ht="15" customHeight="1" x14ac:dyDescent="0.25">
      <c r="A27" s="78" t="s">
        <v>29</v>
      </c>
      <c r="B27" s="80" t="s">
        <v>30</v>
      </c>
      <c r="C27" s="80" t="s">
        <v>13</v>
      </c>
      <c r="D27" s="30"/>
      <c r="E27" s="18">
        <v>20.8</v>
      </c>
      <c r="F27" s="18" t="s">
        <v>7</v>
      </c>
      <c r="G27" s="18">
        <v>0.7</v>
      </c>
      <c r="H27" s="18" t="s">
        <v>7</v>
      </c>
      <c r="I27" s="18">
        <v>0.5</v>
      </c>
      <c r="J27" s="18" t="s">
        <v>7</v>
      </c>
      <c r="K27" s="69">
        <v>1.3</v>
      </c>
      <c r="L27" s="60" t="s">
        <v>7</v>
      </c>
      <c r="M27" s="60">
        <v>0.2</v>
      </c>
      <c r="N27" s="18" t="s">
        <v>8</v>
      </c>
      <c r="O27" s="70">
        <f>E27*K27*I27*G27*M27</f>
        <v>1.8928000000000003</v>
      </c>
      <c r="P27" s="60"/>
      <c r="Q27" s="60"/>
      <c r="R27" s="60"/>
      <c r="S27" s="60"/>
      <c r="T27" s="18"/>
      <c r="U27" s="18"/>
      <c r="V27" s="29"/>
      <c r="W27" s="29"/>
      <c r="X27" s="58"/>
      <c r="Y27" s="59"/>
      <c r="Z27" s="20">
        <f>O27</f>
        <v>1.8928000000000003</v>
      </c>
      <c r="AA27" s="57" t="s">
        <v>7</v>
      </c>
      <c r="AB27" s="12">
        <f>AB7</f>
        <v>3.99</v>
      </c>
      <c r="AC27" s="57" t="s">
        <v>8</v>
      </c>
      <c r="AD27" s="21">
        <f>Z27*AB27</f>
        <v>7.5522720000000012</v>
      </c>
      <c r="AE27" s="12"/>
      <c r="AF27" s="5"/>
      <c r="AI27" s="7"/>
      <c r="AJ27" s="6"/>
      <c r="AK27" s="8"/>
    </row>
    <row r="28" spans="1:37" ht="96" customHeight="1" x14ac:dyDescent="0.25">
      <c r="A28" s="79"/>
      <c r="B28" s="81"/>
      <c r="C28" s="81"/>
      <c r="D28" s="82" t="s">
        <v>23</v>
      </c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4"/>
      <c r="Z28" s="24"/>
      <c r="AA28" s="18"/>
      <c r="AB28" s="12"/>
      <c r="AC28" s="18"/>
      <c r="AD28" s="26"/>
      <c r="AE28" s="12"/>
      <c r="AF28" s="5"/>
      <c r="AI28" s="7"/>
      <c r="AJ28" s="6"/>
      <c r="AK28" s="8"/>
    </row>
    <row r="29" spans="1:37" ht="14.25" customHeight="1" x14ac:dyDescent="0.25">
      <c r="A29" s="4"/>
      <c r="B29" s="4" t="s">
        <v>10</v>
      </c>
      <c r="C29" s="9"/>
      <c r="D29" s="129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1"/>
      <c r="Z29" s="123">
        <f>AD27+AD13</f>
        <v>64.874016480000009</v>
      </c>
      <c r="AA29" s="124"/>
      <c r="AB29" s="124"/>
      <c r="AC29" s="124"/>
      <c r="AD29" s="125"/>
      <c r="AE29" s="11"/>
    </row>
    <row r="30" spans="1:37" ht="21" customHeight="1" x14ac:dyDescent="0.25">
      <c r="A30" s="4"/>
      <c r="B30" s="9" t="s">
        <v>5</v>
      </c>
      <c r="C30" s="19"/>
      <c r="D30" s="12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8"/>
      <c r="Z30" s="141">
        <f>Z29*1000</f>
        <v>64874.016480000006</v>
      </c>
      <c r="AA30" s="142"/>
      <c r="AB30" s="142"/>
      <c r="AC30" s="142"/>
      <c r="AD30" s="143"/>
      <c r="AE30" s="11"/>
    </row>
    <row r="31" spans="1:37" ht="18.75" customHeight="1" x14ac:dyDescent="0.25">
      <c r="A31" s="4"/>
      <c r="B31" s="9" t="s">
        <v>6</v>
      </c>
      <c r="C31" s="13"/>
      <c r="D31" s="12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8"/>
      <c r="Z31" s="144">
        <f>Z30</f>
        <v>64874.016480000006</v>
      </c>
      <c r="AA31" s="145"/>
      <c r="AB31" s="145"/>
      <c r="AC31" s="145"/>
      <c r="AD31" s="146"/>
      <c r="AE31" s="11"/>
    </row>
  </sheetData>
  <mergeCells count="53">
    <mergeCell ref="D9:Y9"/>
    <mergeCell ref="Z8:AD9"/>
    <mergeCell ref="Z29:AD29"/>
    <mergeCell ref="D30:Y30"/>
    <mergeCell ref="Z30:AD30"/>
    <mergeCell ref="D31:Y31"/>
    <mergeCell ref="Z31:AD31"/>
    <mergeCell ref="D29:Y29"/>
    <mergeCell ref="A27:A28"/>
    <mergeCell ref="B27:B28"/>
    <mergeCell ref="C27:C28"/>
    <mergeCell ref="D28:Y28"/>
    <mergeCell ref="A13:A15"/>
    <mergeCell ref="B13:B15"/>
    <mergeCell ref="C13:C15"/>
    <mergeCell ref="D14:Y14"/>
    <mergeCell ref="D15:Y15"/>
    <mergeCell ref="E13:J13"/>
    <mergeCell ref="A16:A18"/>
    <mergeCell ref="B16:B18"/>
    <mergeCell ref="C16:C18"/>
    <mergeCell ref="D18:Y18"/>
    <mergeCell ref="A19:A21"/>
    <mergeCell ref="B19:B21"/>
    <mergeCell ref="E7:J7"/>
    <mergeCell ref="A4:Z4"/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Z6:AD6"/>
    <mergeCell ref="A10:A12"/>
    <mergeCell ref="B10:B12"/>
    <mergeCell ref="C10:C12"/>
    <mergeCell ref="D11:Y11"/>
    <mergeCell ref="A25:A26"/>
    <mergeCell ref="B25:B26"/>
    <mergeCell ref="C25:C26"/>
    <mergeCell ref="D26:Y26"/>
    <mergeCell ref="D17:Y17"/>
    <mergeCell ref="C19:C21"/>
    <mergeCell ref="A22:A24"/>
    <mergeCell ref="B22:B24"/>
    <mergeCell ref="C22:C24"/>
    <mergeCell ref="D23:Y23"/>
    <mergeCell ref="D24:Y24"/>
    <mergeCell ref="D20:Y20"/>
    <mergeCell ref="D21:Y21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2018-02-05T04:18:29Z</dcterms:modified>
</cp:coreProperties>
</file>