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340" windowHeight="9285" activeTab="1"/>
  </bookViews>
  <sheets>
    <sheet name="Сводный сметный расчет" sheetId="1" r:id="rId1"/>
    <sheet name="ЛС 02-01-01" sheetId="2" r:id="rId2"/>
  </sheets>
  <definedNames>
    <definedName name="_xlnm.Print_Titles" localSheetId="0">'Сводный сметный расчет'!$17:$17</definedName>
    <definedName name="_xlnm.Print_Area" localSheetId="1">'ЛС 02-01-01'!$A$1:$M$126</definedName>
    <definedName name="_xlnm.Print_Area" localSheetId="0">'Сводный сметный расчет'!$A$1:$H$50</definedName>
  </definedNames>
  <calcPr calcId="145621"/>
</workbook>
</file>

<file path=xl/calcChain.xml><?xml version="1.0" encoding="utf-8"?>
<calcChain xmlns="http://schemas.openxmlformats.org/spreadsheetml/2006/main">
  <c r="H42" i="1" l="1"/>
  <c r="J42" i="1" s="1"/>
  <c r="I42" i="1"/>
  <c r="I38" i="1"/>
  <c r="I34" i="1"/>
  <c r="I27" i="1"/>
  <c r="G40" i="1" l="1"/>
  <c r="G39" i="1"/>
  <c r="G36" i="1"/>
  <c r="E36" i="1"/>
  <c r="D36" i="1"/>
  <c r="H35" i="1"/>
  <c r="G35" i="1"/>
  <c r="E35" i="1"/>
  <c r="D35" i="1"/>
  <c r="H34" i="1"/>
  <c r="G34" i="1"/>
  <c r="E34" i="1"/>
  <c r="D34" i="1"/>
  <c r="H36" i="1" l="1"/>
  <c r="F41" i="1"/>
  <c r="F42" i="1" s="1"/>
  <c r="F43" i="1" s="1"/>
  <c r="F44" i="1" s="1"/>
  <c r="H40" i="1"/>
  <c r="H39" i="1"/>
  <c r="E38" i="1"/>
  <c r="E41" i="1" s="1"/>
  <c r="D38" i="1"/>
  <c r="D41" i="1" s="1"/>
  <c r="D42" i="1" s="1"/>
  <c r="D43" i="1" s="1"/>
  <c r="D44" i="1" s="1"/>
  <c r="G41" i="1" l="1"/>
  <c r="G42" i="1" s="1"/>
  <c r="G43" i="1" s="1"/>
  <c r="G44" i="1" s="1"/>
  <c r="E42" i="1"/>
  <c r="H38" i="1"/>
  <c r="H41" i="1" l="1"/>
  <c r="E43" i="1"/>
  <c r="H43" i="1" l="1"/>
  <c r="H44" i="1" s="1"/>
  <c r="E44" i="1"/>
</calcChain>
</file>

<file path=xl/sharedStrings.xml><?xml version="1.0" encoding="utf-8"?>
<sst xmlns="http://schemas.openxmlformats.org/spreadsheetml/2006/main" count="302" uniqueCount="225">
  <si>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</si>
  <si>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</si>
  <si>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</si>
  <si>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</si>
  <si>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</si>
  <si>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</si>
  <si>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</si>
  <si>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</si>
  <si>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</si>
  <si>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</si>
  <si>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</si>
  <si>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</si>
  <si>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</si>
  <si>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ЛС 02-01-01</t>
  </si>
  <si>
    <t>Оснащение дуговыми защитами ПС РМЗ, ОВОД-МД 2 шт.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</si>
  <si>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</si>
  <si>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</si>
  <si>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</si>
  <si>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</si>
  <si>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</si>
  <si>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</si>
  <si>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Расчет ЛС 02-01-01 р 3</t>
  </si>
  <si>
    <t>Первозка свыше 3 км</t>
  </si>
  <si>
    <t>ГСН-81-05-02-2007</t>
  </si>
  <si>
    <t>Производство работ в зимнее время - 6,1%</t>
  </si>
  <si>
    <t>ЛС02-01-01 р 4</t>
  </si>
  <si>
    <t>Пусконаладочные работы 7% от оборудования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</si>
  <si>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</si>
  <si>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</si>
  <si>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</si>
  <si>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Главам 1-12</t>
  </si>
  <si>
    <t>Непредвиденные затраты</t>
  </si>
  <si>
    <t>МДС 81-35.2004 п.4.96</t>
  </si>
  <si>
    <t>Итого "Непредвиденные затраты"</t>
  </si>
  <si>
    <t>Всего по сводному расчету</t>
  </si>
  <si>
    <t>УТВЕРЖДАЮ</t>
  </si>
  <si>
    <t>Директор ФАО ДРСК-ЮЯЭС</t>
  </si>
  <si>
    <t>И.В.Шкурко</t>
  </si>
  <si>
    <t xml:space="preserve">Индекс изменения сметной стоимости СМР на 1 квартал 2017г. к уровню базы 2001г (Приложение к письму Минстроя и ЖКХ  РФ  от 20.03.2017г. №8802-ХМ/09)
</t>
  </si>
  <si>
    <t>СМР  11,63*0,93=10,81 для ПС РМЗ</t>
  </si>
  <si>
    <t>Пусконаладочные работы 22,93*1,015 (непредв.)</t>
  </si>
  <si>
    <t>Прочие 8,42*1,015 (непредв.)</t>
  </si>
  <si>
    <t>Всего в текущих ценах</t>
  </si>
  <si>
    <t>Дефлятор на 2018 год 4,4%</t>
  </si>
  <si>
    <t>НДС   18%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</si>
  <si>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</si>
  <si>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</si>
  <si>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</si>
  <si>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</si>
  <si>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Сметная стоимость _______________________________________________________________________________________________</t>
  </si>
  <si>
    <t>___________________________54,836</t>
  </si>
  <si>
    <t>тыс. руб.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</si>
  <si>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</si>
  <si>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_______________________________________________________________________________________________37,252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</si>
  <si>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</si>
  <si>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_______________________________________________________________________________________________17,584</t>
  </si>
  <si>
    <t>Средства  на оплату труда _______________________________________________________________________________________________</t>
  </si>
  <si>
    <t>___________________________4,126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</si>
  <si>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</si>
  <si>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_______________________________________________________________________________________________411,38</t>
  </si>
  <si>
    <t>чел.час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</si>
  <si>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</si>
  <si>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</si>
  <si>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</si>
  <si>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</si>
  <si>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</si>
  <si>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</si>
  <si>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</si>
  <si>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</si>
  <si>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</si>
  <si>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</si>
  <si>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</t>
  </si>
  <si>
    <t>Раздел 1. Оснащение дуговыми защитами ОВОД-МД, 2 шт</t>
  </si>
  <si>
    <t>ФЕРм11-04-008-01</t>
  </si>
  <si>
    <t>Съемные и выдвижные блоки (модули, ячейки, ТЭЗ), масса: до 5 кг</t>
  </si>
  <si>
    <t>1 шт.</t>
  </si>
  <si>
    <t>ФЕРм08-02-396-01</t>
  </si>
  <si>
    <t>Короб металлический на конструкциях, кронштейнах, по фермам и колоннам, длина: 2 м</t>
  </si>
  <si>
    <t>100 м</t>
  </si>
  <si>
    <t>ФЕРм10-06-048-06</t>
  </si>
  <si>
    <t>Прокладка волоконно-оптических кабелей в канализации: в трубопроводе по свободному каналу</t>
  </si>
  <si>
    <t>100 м кабеля</t>
  </si>
  <si>
    <t>ФЕРм08-03-574-01</t>
  </si>
  <si>
    <t>Разводка по устройствам и подключение жил кабелей или проводов сечением: до 10 мм2</t>
  </si>
  <si>
    <t>100 жил</t>
  </si>
  <si>
    <t>ФЕРм08-03-526-01</t>
  </si>
  <si>
    <t>Автомат одно-, двух-, трехполюсный, устанавливаемый на конструкции: на стене или колонне, на ток до 25 А</t>
  </si>
  <si>
    <t>Устройство сигнально-блокировочное</t>
  </si>
  <si>
    <t>ФЕРм08-01-080-02</t>
  </si>
  <si>
    <t>Прибор измерения и защиты, количество подключаемых концов: до 6</t>
  </si>
  <si>
    <t>ФЕРм08-02-145-01</t>
  </si>
  <si>
    <t>Кабель до 35 кВ, прокладываемый по дну канала без креплений, масса 1 м кабеля: до 1 кг</t>
  </si>
  <si>
    <t>ФЕРм08-02-144-01</t>
  </si>
  <si>
    <t>Присоединение к зажимам жил проводов или кабелей сечением: до 2,5 мм2</t>
  </si>
  <si>
    <t>100 шт.</t>
  </si>
  <si>
    <t>Итого прямые затраты по разделу в ценах 2001г.</t>
  </si>
  <si>
    <t>Итого прямые затраты по разделу с учетом коэффициентов к итогам (МДС35 пр.1 т.2 п.4._Производство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  (Поз. 1-2, 4-9, 3))</t>
  </si>
  <si>
    <t>Накладные расходы</t>
  </si>
  <si>
    <t>Сметная прибыль</t>
  </si>
  <si>
    <t>Итоги по разделу 1 Оснащение дуговыми защитами ОВОД-МД, 2 шт :</t>
  </si>
  <si>
    <t xml:space="preserve">  Монтаж радиотелевизионного и электронного оборудования</t>
  </si>
  <si>
    <t xml:space="preserve">  Электромонтажные работы на других объектах</t>
  </si>
  <si>
    <t xml:space="preserve">  Прокладка и монтаж междугородных линий связи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</si>
  <si>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</si>
  <si>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</si>
  <si>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</si>
  <si>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</si>
  <si>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</si>
  <si>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</si>
  <si>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</si>
  <si>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Оснащение дуговыми защитами ОВОД-МД, 2 шт</t>
  </si>
  <si>
    <t>Раздел 2. Материалы</t>
  </si>
  <si>
    <t>ФССЦ-509-5696</t>
  </si>
  <si>
    <t>Выключатели автоматические: АП50Б 2МТ 4А</t>
  </si>
  <si>
    <t>шт.</t>
  </si>
  <si>
    <t>ФССЦ-501-1688</t>
  </si>
  <si>
    <t>Кабели контрольные с медными жилами с поливинилхлоридной изоляцией, не распространяющие горение, с низким дымо- и газовыделением марки: КВВГЭнг-LS, с числом жил - 4 и сечением 1,5 мм2</t>
  </si>
  <si>
    <t>1000 м</t>
  </si>
  <si>
    <t>ФССЦ-501-1689</t>
  </si>
  <si>
    <t>Кабели контрольные с медными жилами с поливинилхлоридной изоляцией, не распространяющие горение, с низким дымо- и газовыделением марки: КВВГЭнг-LS, с числом жил - 5 и сечением 1,5 мм2</t>
  </si>
  <si>
    <t>ФССЦ-502-0497</t>
  </si>
  <si>
    <t>Провода силовые для электрических установок на напряжение до 450 В с медной жилой марки: ПВ1, сечением 2,5 мм2</t>
  </si>
  <si>
    <t>ФССЦ-502-0495</t>
  </si>
  <si>
    <t>Провода силовые для электрических установок на напряжение до 450 В с медной жилой марки: ПВ1, сечением 1,5 мм2</t>
  </si>
  <si>
    <t>ФССЦ-509-5584</t>
  </si>
  <si>
    <t>Лоток перфорированный 150х50 мм, длиной 3000 мм</t>
  </si>
  <si>
    <t>Трубы поливинилхлоридные (ПВХ) диаметром: 16 мм</t>
  </si>
  <si>
    <t>м</t>
  </si>
  <si>
    <t>Крышка отвода Т-образного для лотка PNK 100</t>
  </si>
  <si>
    <t>Отвод Т-образный для лотка PNK 100</t>
  </si>
  <si>
    <t>Угол вертикальный внешний: 45° к лотку размером 150х100 мм</t>
  </si>
  <si>
    <t>ФССЦ-509-3465</t>
  </si>
  <si>
    <t>Угол горизонтальный: 90 град. для лотка PNK 100</t>
  </si>
  <si>
    <t>ФССЦ-509-3473</t>
  </si>
  <si>
    <t>Крышка угла горизонтального: 90 град. для лотка PNK 100</t>
  </si>
  <si>
    <t>Болты с гайками и шайбами оцинкованные для монтажа стальных конструкций, диаметр 10-12 мм, длина 30-50 мм</t>
  </si>
  <si>
    <t>т</t>
  </si>
  <si>
    <t>ФССЦ-101-4645</t>
  </si>
  <si>
    <t>Шурупы-саморезы кровельные оцинкованные: 4,8х29 мм</t>
  </si>
  <si>
    <t>Итоги по разделу 2 Материалы :</t>
  </si>
  <si>
    <t xml:space="preserve">  Итого Строительные работы</t>
  </si>
  <si>
    <t xml:space="preserve">  Итого Монтажные работы</t>
  </si>
  <si>
    <t xml:space="preserve">  Итого по разделу 2 Материалы</t>
  </si>
  <si>
    <t>Раздел 3. Оборудование, передаваемое подрядчику</t>
  </si>
  <si>
    <t>Прайс</t>
  </si>
  <si>
    <t>Устройство дуговой защиты ОВОД-МД</t>
  </si>
  <si>
    <t>к-т</t>
  </si>
  <si>
    <t>Итоги по разделу 3 Оборудование, передаваемое подрядчику :</t>
  </si>
  <si>
    <t xml:space="preserve">  Оборудование</t>
  </si>
  <si>
    <t xml:space="preserve">  Итого по разделу 3 Оборудование, передаваемое подрядчику</t>
  </si>
  <si>
    <t>Раздел 4. Материалы,не учтенные ценником</t>
  </si>
  <si>
    <t>шт</t>
  </si>
  <si>
    <t>уп</t>
  </si>
  <si>
    <t>Итоги по разделу 4 Материалы,не учтенные ценником :</t>
  </si>
  <si>
    <t xml:space="preserve">  Материалы</t>
  </si>
  <si>
    <t xml:space="preserve">  Итого по разделу 4 Материалы,не учтенные ценником</t>
  </si>
  <si>
    <t>ИТОГИ ПО СМЕТЕ:</t>
  </si>
  <si>
    <t>Итого прямые затраты по смете в ценах 2001г.</t>
  </si>
  <si>
    <t>Итого прямые затраты по смете с учетом коэффициентов к итогам (МДС35 пр.1 т.2 п.4._Производство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  (Поз. 1-2, 4-9, 3))</t>
  </si>
  <si>
    <t>Итоги по смете:</t>
  </si>
  <si>
    <t xml:space="preserve">  Итого Оборудование</t>
  </si>
  <si>
    <t xml:space="preserve">  ВСЕГО по смете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</si>
  <si>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</si>
  <si>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</si>
  <si>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</si>
  <si>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</si>
  <si>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</si>
  <si>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</si>
  <si>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</si>
  <si>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</si>
  <si>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</si>
  <si>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</si>
  <si>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</si>
  <si>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</si>
  <si>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</si>
  <si>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</si>
  <si>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</si>
  <si>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</si>
  <si>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</si>
  <si>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</si>
  <si>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</si>
  <si>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</si>
  <si>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</si>
  <si>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</si>
  <si>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</si>
  <si>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</si>
  <si>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</si>
  <si>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</si>
  <si>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</si>
  <si>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</si>
  <si>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</si>
  <si>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</si>
  <si>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</si>
  <si>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</si>
  <si>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</si>
  <si>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</si>
  <si>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</si>
  <si>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</si>
  <si>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r>
      <t>ФЕРм08-01-083-01</t>
    </r>
    <r>
      <rPr>
        <i/>
        <sz val="9"/>
        <rFont val="Times New Roman"/>
        <family val="1"/>
        <charset val="204"/>
      </rPr>
      <t xml:space="preserve">
прим к реле</t>
    </r>
  </si>
  <si>
    <r>
      <t>ФССЦ-507-3484</t>
    </r>
    <r>
      <rPr>
        <i/>
        <sz val="9"/>
        <rFont val="Times New Roman"/>
        <family val="1"/>
        <charset val="204"/>
      </rPr>
      <t xml:space="preserve">
применит труба пвх д=4 мм</t>
    </r>
  </si>
  <si>
    <r>
      <t>ФССЦ-509-3485</t>
    </r>
    <r>
      <rPr>
        <i/>
        <sz val="9"/>
        <rFont val="Times New Roman"/>
        <family val="1"/>
        <charset val="204"/>
      </rPr>
      <t xml:space="preserve">
прим крышка т-образная</t>
    </r>
  </si>
  <si>
    <r>
      <t>ФССЦ-509-3485</t>
    </r>
    <r>
      <rPr>
        <i/>
        <sz val="9"/>
        <rFont val="Times New Roman"/>
        <family val="1"/>
        <charset val="204"/>
      </rPr>
      <t xml:space="preserve">
крышка ответвитель</t>
    </r>
  </si>
  <si>
    <r>
      <t>ФССЦ-509-3481</t>
    </r>
    <r>
      <rPr>
        <i/>
        <sz val="9"/>
        <rFont val="Times New Roman"/>
        <family val="1"/>
        <charset val="204"/>
      </rPr>
      <t xml:space="preserve">
ответвитель т-обр 100*50</t>
    </r>
  </si>
  <si>
    <r>
      <t>ФССЦ-509-8343</t>
    </r>
    <r>
      <rPr>
        <i/>
        <sz val="9"/>
        <rFont val="Times New Roman"/>
        <family val="1"/>
        <charset val="204"/>
      </rPr>
      <t xml:space="preserve">
угол вертик внеш+внут 100*50</t>
    </r>
  </si>
  <si>
    <r>
      <t>ФССЦ-101-5848</t>
    </r>
    <r>
      <rPr>
        <i/>
        <sz val="9"/>
        <rFont val="Times New Roman"/>
        <family val="1"/>
        <charset val="204"/>
      </rPr>
      <t xml:space="preserve">
прим. L-16,12 мм</t>
    </r>
  </si>
  <si>
    <r>
      <t>25</t>
    </r>
    <r>
      <rPr>
        <i/>
        <sz val="9"/>
        <rFont val="Times New Roman"/>
        <family val="1"/>
        <charset val="204"/>
      </rPr>
      <t xml:space="preserve">
О</t>
    </r>
  </si>
  <si>
    <r>
      <t>Реле указательное серии РУ-21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</si>
  <si>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r>
      <t>Реле тока РТ-40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</si>
  <si>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r>
      <t>Реле промежуточное РП-23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</si>
  <si>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r>
      <t>Реле промежуточное РП-25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</si>
  <si>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r>
      <t>Хомут для кабеля L-200 м  (1 уп.=200 шт)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</si>
  <si>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r>
      <t>Арматура светосигнальная СКЛ 11 А-Б-220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</si>
  <si>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r>
      <t>Заглушка сборная ТС для кабельного лотка DKC, основание 150 мм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</si>
  <si>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r>
      <t>Стяжка кабельная Rexant 2.5 мм*100 мм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</si>
  <si>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r>
      <t>Стяжка кабельная Rexant 2.5 мм*150 мм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</si>
  <si>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r>
      <t>Стяжка кабельная Rexant 2,5мм*200 мм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</si>
  <si>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r>
      <t>Световая арматура СКЛ 11 А-Б-2-220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</si>
  <si>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r>
      <t>Накладка НКР-3</t>
    </r>
    <r>
      <rPr>
        <i/>
        <sz val="7"/>
        <rFont val="Times New Roman"/>
        <family val="1"/>
        <charset val="204"/>
      </rPr>
      <t xml:space="preserve">
(МДС35 п.4.64. Заготовительно-складские расходы ПЗ=1,012 (ОЗП=1,012; ЭМ=1,012; МАТ=1,012);
МДС35 п.4.60. Транспортные расходы ПЗ=1,06 (ОЗП=1,06; ЭМ=1,06; МАТ=1,06))</t>
    </r>
  </si>
  <si>
    <t xml:space="preserve">ЛОКАЛЬНЫЙ СМЕТНЫЙ РАСЧЕТ № 02-01-01 </t>
  </si>
  <si>
    <t>Непредвиденные затраты - 3 %</t>
  </si>
  <si>
    <t>материалы</t>
  </si>
  <si>
    <t>работы</t>
  </si>
  <si>
    <t>Составлен в ценах по состоянию на 1 кв 2017г с пересчетом в прогнозные цены 2018г</t>
  </si>
  <si>
    <t>Составил специалист ОКСиИ:_________________Корсун Н.О.</t>
  </si>
  <si>
    <t>Составлен(а) в текущих (прогнозных) ценах по состоянию на 01.01.2001г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</si>
</sst>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9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right" vertical="top"/>
    </xf>
    <xf numFmtId="49" fontId="3" fillId="0" borderId="0" xfId="0" applyNumberFormat="1" applyFont="1" applyBorder="1" applyAlignment="1">
      <alignment horizontal="left" vertical="top"/>
    </xf>
    <xf numFmtId="0" fontId="3" fillId="0" borderId="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top"/>
    </xf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right" vertical="top"/>
    </xf>
    <xf numFmtId="49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4" fontId="4" fillId="0" borderId="2" xfId="0" applyNumberFormat="1" applyFont="1" applyBorder="1" applyAlignment="1">
      <alignment vertical="top"/>
    </xf>
    <xf numFmtId="164" fontId="3" fillId="0" borderId="2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3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vertical="top" wrapText="1"/>
    </xf>
    <xf numFmtId="0" fontId="3" fillId="0" borderId="0" xfId="0" applyFont="1" applyBorder="1"/>
    <xf numFmtId="0" fontId="7" fillId="0" borderId="0" xfId="1" applyFont="1"/>
    <xf numFmtId="0" fontId="8" fillId="0" borderId="0" xfId="2" applyFont="1" applyAlignment="1">
      <alignment horizontal="left" vertical="top"/>
    </xf>
    <xf numFmtId="0" fontId="9" fillId="0" borderId="1" xfId="2" applyFont="1" applyBorder="1" applyAlignment="1">
      <alignment horizontal="center" vertical="top"/>
    </xf>
    <xf numFmtId="0" fontId="10" fillId="0" borderId="1" xfId="2" applyFont="1" applyBorder="1" applyAlignment="1">
      <alignment horizontal="right" vertical="top"/>
    </xf>
    <xf numFmtId="0" fontId="8" fillId="0" borderId="0" xfId="2" applyFont="1" applyAlignment="1">
      <alignment horizontal="center" vertical="top"/>
    </xf>
    <xf numFmtId="0" fontId="11" fillId="0" borderId="0" xfId="2" applyFont="1" applyBorder="1" applyAlignment="1">
      <alignment horizontal="center" vertical="top"/>
    </xf>
    <xf numFmtId="0" fontId="10" fillId="0" borderId="0" xfId="2" applyFont="1" applyBorder="1" applyAlignment="1">
      <alignment horizontal="right" vertical="top"/>
    </xf>
    <xf numFmtId="0" fontId="12" fillId="0" borderId="0" xfId="2" applyFont="1" applyBorder="1" applyAlignment="1">
      <alignment horizontal="center" vertical="top"/>
    </xf>
    <xf numFmtId="0" fontId="13" fillId="0" borderId="0" xfId="2" applyFont="1" applyAlignment="1">
      <alignment horizontal="center" vertical="top"/>
    </xf>
    <xf numFmtId="0" fontId="9" fillId="0" borderId="0" xfId="2" applyFont="1" applyAlignment="1">
      <alignment horizontal="center" vertical="top"/>
    </xf>
    <xf numFmtId="0" fontId="14" fillId="0" borderId="0" xfId="2" applyFont="1" applyAlignment="1">
      <alignment horizontal="center" vertical="top"/>
    </xf>
    <xf numFmtId="0" fontId="8" fillId="0" borderId="0" xfId="2" applyFont="1" applyFill="1" applyBorder="1" applyAlignment="1">
      <alignment horizontal="left" vertical="top"/>
    </xf>
    <xf numFmtId="0" fontId="8" fillId="0" borderId="0" xfId="2" applyFont="1" applyFill="1" applyBorder="1" applyAlignment="1">
      <alignment horizontal="center" vertical="top"/>
    </xf>
    <xf numFmtId="0" fontId="10" fillId="0" borderId="0" xfId="2" applyFont="1" applyFill="1" applyBorder="1" applyAlignment="1">
      <alignment horizontal="right" vertical="top"/>
    </xf>
    <xf numFmtId="0" fontId="10" fillId="0" borderId="0" xfId="2" applyFont="1" applyAlignment="1">
      <alignment horizontal="center" vertical="top"/>
    </xf>
    <xf numFmtId="0" fontId="9" fillId="0" borderId="0" xfId="2" applyFont="1" applyFill="1" applyBorder="1" applyAlignment="1">
      <alignment horizontal="right" vertical="top"/>
    </xf>
    <xf numFmtId="0" fontId="9" fillId="0" borderId="1" xfId="2" applyFont="1" applyBorder="1" applyAlignment="1">
      <alignment horizontal="left" vertical="top"/>
    </xf>
    <xf numFmtId="0" fontId="9" fillId="0" borderId="1" xfId="2" applyFont="1" applyFill="1" applyBorder="1" applyAlignment="1">
      <alignment horizontal="center" vertical="top"/>
    </xf>
    <xf numFmtId="0" fontId="9" fillId="0" borderId="1" xfId="2" applyFont="1" applyFill="1" applyBorder="1" applyAlignment="1">
      <alignment horizontal="right" vertical="top"/>
    </xf>
    <xf numFmtId="0" fontId="9" fillId="0" borderId="1" xfId="2" applyFont="1" applyBorder="1" applyAlignment="1">
      <alignment horizontal="right" vertical="top"/>
    </xf>
    <xf numFmtId="0" fontId="8" fillId="0" borderId="0" xfId="2" applyFont="1" applyBorder="1" applyAlignment="1">
      <alignment horizontal="left" vertical="top"/>
    </xf>
    <xf numFmtId="0" fontId="5" fillId="0" borderId="0" xfId="2" applyFont="1" applyBorder="1" applyAlignment="1">
      <alignment horizontal="center" vertical="top"/>
    </xf>
    <xf numFmtId="0" fontId="6" fillId="0" borderId="0" xfId="2" applyNumberFormat="1" applyFont="1" applyAlignment="1">
      <alignment horizontal="center" vertical="top"/>
    </xf>
    <xf numFmtId="49" fontId="6" fillId="0" borderId="0" xfId="2" applyNumberFormat="1" applyFont="1" applyAlignment="1">
      <alignment horizontal="left" vertical="top"/>
    </xf>
    <xf numFmtId="0" fontId="10" fillId="0" borderId="0" xfId="2" applyFont="1" applyAlignment="1"/>
    <xf numFmtId="0" fontId="9" fillId="0" borderId="0" xfId="2" applyFont="1" applyAlignment="1">
      <alignment horizontal="left"/>
    </xf>
    <xf numFmtId="0" fontId="9" fillId="0" borderId="0" xfId="2" applyFont="1" applyAlignment="1">
      <alignment horizontal="right" vertical="top"/>
    </xf>
    <xf numFmtId="0" fontId="9" fillId="0" borderId="0" xfId="2" applyNumberFormat="1" applyFont="1" applyAlignment="1">
      <alignment horizontal="center" vertical="top"/>
    </xf>
    <xf numFmtId="49" fontId="9" fillId="0" borderId="0" xfId="2" applyNumberFormat="1" applyFont="1" applyAlignment="1">
      <alignment horizontal="left" vertical="top"/>
    </xf>
    <xf numFmtId="0" fontId="9" fillId="0" borderId="0" xfId="2" applyFont="1" applyAlignment="1">
      <alignment horizontal="left" vertical="top"/>
    </xf>
    <xf numFmtId="0" fontId="9" fillId="0" borderId="0" xfId="2" applyFont="1"/>
    <xf numFmtId="0" fontId="8" fillId="0" borderId="2" xfId="2" applyFont="1" applyBorder="1" applyAlignment="1">
      <alignment horizontal="center" vertical="center" wrapText="1"/>
    </xf>
    <xf numFmtId="0" fontId="8" fillId="0" borderId="2" xfId="2" applyNumberFormat="1" applyFont="1" applyBorder="1" applyAlignment="1">
      <alignment horizontal="center" vertical="top"/>
    </xf>
    <xf numFmtId="49" fontId="8" fillId="0" borderId="2" xfId="2" applyNumberFormat="1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top" wrapText="1"/>
    </xf>
    <xf numFmtId="0" fontId="8" fillId="0" borderId="2" xfId="2" applyFont="1" applyBorder="1" applyAlignment="1">
      <alignment horizontal="center" vertical="center"/>
    </xf>
    <xf numFmtId="0" fontId="8" fillId="0" borderId="2" xfId="2" quotePrefix="1" applyNumberFormat="1" applyFont="1" applyBorder="1" applyAlignment="1">
      <alignment horizontal="center" vertical="top"/>
    </xf>
    <xf numFmtId="49" fontId="15" fillId="0" borderId="2" xfId="2" applyNumberFormat="1" applyFont="1" applyBorder="1" applyAlignment="1">
      <alignment horizontal="left" vertical="top" wrapText="1"/>
    </xf>
    <xf numFmtId="0" fontId="8" fillId="0" borderId="2" xfId="2" applyFont="1" applyBorder="1" applyAlignment="1">
      <alignment horizontal="left" vertical="top" wrapText="1"/>
    </xf>
    <xf numFmtId="0" fontId="10" fillId="0" borderId="2" xfId="2" applyFont="1" applyBorder="1" applyAlignment="1">
      <alignment horizontal="center" vertical="top"/>
    </xf>
    <xf numFmtId="0" fontId="10" fillId="0" borderId="2" xfId="2" applyFont="1" applyBorder="1" applyAlignment="1">
      <alignment horizontal="right" vertical="top" wrapText="1"/>
    </xf>
    <xf numFmtId="0" fontId="10" fillId="0" borderId="2" xfId="2" applyFont="1" applyBorder="1" applyAlignment="1">
      <alignment horizontal="right" vertical="top"/>
    </xf>
    <xf numFmtId="0" fontId="10" fillId="0" borderId="2" xfId="2" applyFont="1" applyBorder="1" applyAlignment="1">
      <alignment horizontal="center" vertical="top" wrapText="1"/>
    </xf>
    <xf numFmtId="0" fontId="14" fillId="0" borderId="2" xfId="2" applyFont="1" applyBorder="1" applyAlignment="1">
      <alignment horizontal="right" vertical="top" wrapText="1"/>
    </xf>
    <xf numFmtId="0" fontId="8" fillId="0" borderId="2" xfId="2" quotePrefix="1" applyNumberFormat="1" applyFont="1" applyBorder="1" applyAlignment="1">
      <alignment horizontal="center" vertical="top" wrapText="1"/>
    </xf>
    <xf numFmtId="0" fontId="4" fillId="0" borderId="0" xfId="2" applyNumberFormat="1" applyFont="1" applyBorder="1" applyAlignment="1">
      <alignment horizontal="left" vertical="top"/>
    </xf>
    <xf numFmtId="0" fontId="7" fillId="0" borderId="0" xfId="1" applyFont="1" applyBorder="1"/>
    <xf numFmtId="0" fontId="4" fillId="0" borderId="0" xfId="2" applyFont="1" applyBorder="1" applyAlignment="1">
      <alignment horizontal="left" vertical="top"/>
    </xf>
    <xf numFmtId="0" fontId="3" fillId="0" borderId="0" xfId="2" applyNumberFormat="1" applyFont="1" applyBorder="1" applyAlignment="1">
      <alignment horizontal="left" vertical="top"/>
    </xf>
    <xf numFmtId="0" fontId="3" fillId="0" borderId="0" xfId="2" applyFont="1" applyBorder="1" applyAlignment="1">
      <alignment horizontal="left" vertical="top"/>
    </xf>
    <xf numFmtId="0" fontId="8" fillId="0" borderId="0" xfId="2" applyNumberFormat="1" applyFont="1" applyBorder="1" applyAlignment="1">
      <alignment horizontal="left" vertical="top"/>
    </xf>
    <xf numFmtId="0" fontId="9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right" vertical="top" wrapText="1"/>
    </xf>
    <xf numFmtId="165" fontId="3" fillId="0" borderId="2" xfId="0" applyNumberFormat="1" applyFont="1" applyBorder="1" applyAlignment="1">
      <alignment horizontal="right" vertical="top"/>
    </xf>
    <xf numFmtId="164" fontId="3" fillId="0" borderId="0" xfId="0" applyNumberFormat="1" applyFont="1"/>
    <xf numFmtId="49" fontId="4" fillId="0" borderId="3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4" xfId="0" applyNumberFormat="1" applyFont="1" applyBorder="1" applyAlignment="1">
      <alignment horizontal="right" vertical="top" wrapText="1"/>
    </xf>
    <xf numFmtId="49" fontId="4" fillId="0" borderId="5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4" fillId="0" borderId="4" xfId="0" applyFont="1" applyBorder="1" applyAlignment="1">
      <alignment horizontal="right" vertical="top"/>
    </xf>
    <xf numFmtId="0" fontId="4" fillId="0" borderId="5" xfId="0" applyFont="1" applyBorder="1" applyAlignment="1">
      <alignment horizontal="right" vertical="top"/>
    </xf>
    <xf numFmtId="0" fontId="4" fillId="0" borderId="3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right" vertical="top" wrapText="1"/>
    </xf>
    <xf numFmtId="9" fontId="3" fillId="0" borderId="3" xfId="0" applyNumberFormat="1" applyFont="1" applyBorder="1" applyAlignment="1">
      <alignment horizontal="right" vertical="top" wrapText="1"/>
    </xf>
    <xf numFmtId="9" fontId="3" fillId="0" borderId="4" xfId="0" applyNumberFormat="1" applyFont="1" applyBorder="1" applyAlignment="1">
      <alignment horizontal="right" vertical="top" wrapText="1"/>
    </xf>
    <xf numFmtId="9" fontId="3" fillId="0" borderId="5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left" vertical="top" wrapText="1"/>
    </xf>
    <xf numFmtId="0" fontId="7" fillId="0" borderId="2" xfId="1" applyFont="1" applyBorder="1" applyAlignment="1">
      <alignment vertical="top" wrapText="1"/>
    </xf>
    <xf numFmtId="0" fontId="8" fillId="0" borderId="2" xfId="2" applyNumberFormat="1" applyFont="1" applyBorder="1" applyAlignment="1">
      <alignment horizontal="center" vertical="center" wrapText="1"/>
    </xf>
    <xf numFmtId="0" fontId="8" fillId="0" borderId="2" xfId="2" applyNumberFormat="1" applyFont="1" applyBorder="1" applyAlignment="1">
      <alignment horizontal="center" vertical="center"/>
    </xf>
    <xf numFmtId="49" fontId="8" fillId="0" borderId="2" xfId="2" applyNumberFormat="1" applyFont="1" applyBorder="1" applyAlignment="1">
      <alignment horizontal="center" vertical="center" wrapText="1"/>
    </xf>
    <xf numFmtId="49" fontId="8" fillId="0" borderId="2" xfId="2" applyNumberFormat="1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4" fillId="0" borderId="2" xfId="2" applyNumberFormat="1" applyFont="1" applyBorder="1" applyAlignment="1">
      <alignment horizontal="left" vertical="top" wrapText="1"/>
    </xf>
    <xf numFmtId="0" fontId="8" fillId="0" borderId="2" xfId="2" applyFont="1" applyBorder="1" applyAlignment="1">
      <alignment horizontal="center" vertical="center"/>
    </xf>
    <xf numFmtId="0" fontId="15" fillId="0" borderId="2" xfId="2" applyNumberFormat="1" applyFont="1" applyBorder="1" applyAlignment="1">
      <alignment horizontal="left" vertical="top" wrapText="1"/>
    </xf>
    <xf numFmtId="0" fontId="9" fillId="0" borderId="0" xfId="2" applyFont="1" applyAlignment="1">
      <alignment horizontal="right"/>
    </xf>
    <xf numFmtId="0" fontId="7" fillId="0" borderId="0" xfId="1" applyFont="1" applyAlignment="1">
      <alignment horizontal="right"/>
    </xf>
    <xf numFmtId="0" fontId="15" fillId="0" borderId="2" xfId="2" applyNumberFormat="1" applyFont="1" applyBorder="1" applyAlignment="1">
      <alignment horizontal="center" vertical="top"/>
    </xf>
    <xf numFmtId="0" fontId="7" fillId="0" borderId="2" xfId="1" applyFont="1" applyBorder="1" applyAlignment="1">
      <alignment vertical="top"/>
    </xf>
    <xf numFmtId="0" fontId="17" fillId="0" borderId="0" xfId="2" applyFont="1" applyAlignment="1"/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47"/>
  <sheetViews>
    <sheetView showGridLines="0" zoomScaleNormal="100" workbookViewId="0">
      <selection activeCell="F54" sqref="F54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4" customWidth="1"/>
    <col min="5" max="5" width="13" style="4" customWidth="1"/>
    <col min="6" max="6" width="13.42578125" style="4" customWidth="1"/>
    <col min="7" max="7" width="12.5703125" style="4" customWidth="1"/>
    <col min="8" max="8" width="13.42578125" style="4" customWidth="1"/>
    <col min="9" max="9" width="9.140625" style="3"/>
    <col min="10" max="10" width="11.28515625" style="3" customWidth="1"/>
    <col min="11" max="16384" width="9.140625" style="3"/>
  </cols>
  <sheetData>
    <row r="1" spans="1:8" x14ac:dyDescent="0.2">
      <c r="A1" s="16"/>
      <c r="B1" s="16"/>
      <c r="C1" s="16"/>
      <c r="D1" s="18"/>
      <c r="E1" s="18"/>
      <c r="F1" s="18"/>
      <c r="G1" s="18"/>
      <c r="H1" s="19" t="s">
        <v>5</v>
      </c>
    </row>
    <row r="2" spans="1:8" x14ac:dyDescent="0.2">
      <c r="A2" s="16"/>
      <c r="B2" s="16"/>
      <c r="C2" s="16"/>
      <c r="D2" s="18"/>
      <c r="E2" s="18"/>
      <c r="F2" s="18"/>
      <c r="G2" s="18"/>
      <c r="H2" s="19" t="s">
        <v>35</v>
      </c>
    </row>
    <row r="3" spans="1:8" x14ac:dyDescent="0.2">
      <c r="A3" s="16"/>
      <c r="B3" s="16"/>
      <c r="C3" s="16"/>
      <c r="D3" s="18"/>
      <c r="E3" s="18"/>
      <c r="F3" s="18"/>
      <c r="G3" s="18"/>
      <c r="H3" s="26" t="s">
        <v>36</v>
      </c>
    </row>
    <row r="4" spans="1:8" x14ac:dyDescent="0.2">
      <c r="A4" s="16"/>
      <c r="B4" s="16"/>
      <c r="C4" s="16"/>
      <c r="D4" s="18"/>
      <c r="E4" s="18"/>
      <c r="F4" s="18"/>
      <c r="G4" s="18"/>
      <c r="H4" s="19" t="s">
        <v>37</v>
      </c>
    </row>
    <row r="5" spans="1:8" ht="82.5" customHeight="1" x14ac:dyDescent="0.2">
      <c r="A5" s="16"/>
      <c r="B5" s="16"/>
      <c r="C5" s="16"/>
      <c r="D5" s="18"/>
      <c r="E5" s="18"/>
      <c r="F5" s="18"/>
      <c r="G5" s="18"/>
      <c r="H5" s="19"/>
    </row>
    <row r="6" spans="1:8" x14ac:dyDescent="0.2">
      <c r="A6" s="16"/>
      <c r="B6" s="16"/>
      <c r="C6" s="16"/>
      <c r="D6" s="23" t="s">
        <v>6</v>
      </c>
      <c r="E6" s="16"/>
      <c r="F6" s="18"/>
      <c r="G6" s="18"/>
      <c r="H6" s="18"/>
    </row>
    <row r="7" spans="1:8" x14ac:dyDescent="0.2">
      <c r="A7" s="16"/>
      <c r="B7" s="16"/>
      <c r="C7" s="16"/>
      <c r="D7" s="24"/>
      <c r="E7" s="16"/>
      <c r="F7" s="18"/>
      <c r="G7" s="18"/>
      <c r="H7" s="18"/>
    </row>
    <row r="8" spans="1:8" x14ac:dyDescent="0.2">
      <c r="A8" s="16"/>
      <c r="B8" s="16"/>
      <c r="C8" s="20"/>
      <c r="D8" s="21" t="s">
        <v>14</v>
      </c>
      <c r="E8" s="22"/>
      <c r="F8" s="21"/>
      <c r="G8" s="21"/>
      <c r="H8" s="18"/>
    </row>
    <row r="9" spans="1:8" x14ac:dyDescent="0.2">
      <c r="A9" s="16"/>
      <c r="B9" s="16"/>
      <c r="C9" s="16"/>
      <c r="D9" s="25" t="s">
        <v>0</v>
      </c>
      <c r="E9" s="16"/>
      <c r="F9" s="18"/>
      <c r="G9" s="18"/>
      <c r="H9" s="18"/>
    </row>
    <row r="10" spans="1:8" x14ac:dyDescent="0.2">
      <c r="A10" s="16"/>
      <c r="B10" s="16"/>
      <c r="C10" s="16"/>
      <c r="D10" s="16"/>
      <c r="E10" s="16"/>
      <c r="F10" s="16"/>
      <c r="G10" s="16"/>
      <c r="H10" s="18"/>
    </row>
    <row r="11" spans="1:8" x14ac:dyDescent="0.2">
      <c r="A11" s="16"/>
      <c r="B11" s="17" t="s">
        <v>222</v>
      </c>
      <c r="C11" s="16"/>
      <c r="D11" s="24"/>
      <c r="E11" s="18"/>
      <c r="F11" s="18"/>
      <c r="G11" s="18"/>
      <c r="H11" s="18"/>
    </row>
    <row r="12" spans="1:8" x14ac:dyDescent="0.2">
      <c r="A12" s="13"/>
      <c r="B12" s="5"/>
      <c r="C12" s="5"/>
      <c r="D12" s="15"/>
      <c r="E12" s="15"/>
      <c r="F12" s="15"/>
      <c r="G12" s="14"/>
      <c r="H12" s="14"/>
    </row>
    <row r="13" spans="1:8" ht="12.75" customHeight="1" x14ac:dyDescent="0.2">
      <c r="A13" s="120" t="s">
        <v>1</v>
      </c>
      <c r="B13" s="121" t="s">
        <v>7</v>
      </c>
      <c r="C13" s="121" t="s">
        <v>8</v>
      </c>
      <c r="D13" s="122" t="s">
        <v>10</v>
      </c>
      <c r="E13" s="122"/>
      <c r="F13" s="122"/>
      <c r="G13" s="122"/>
      <c r="H13" s="120" t="s">
        <v>11</v>
      </c>
    </row>
    <row r="14" spans="1:8" x14ac:dyDescent="0.2">
      <c r="A14" s="120"/>
      <c r="B14" s="121"/>
      <c r="C14" s="121"/>
      <c r="D14" s="120" t="s">
        <v>9</v>
      </c>
      <c r="E14" s="120" t="s">
        <v>2</v>
      </c>
      <c r="F14" s="120" t="s">
        <v>3</v>
      </c>
      <c r="G14" s="120" t="s">
        <v>4</v>
      </c>
      <c r="H14" s="120"/>
    </row>
    <row r="15" spans="1:8" x14ac:dyDescent="0.2">
      <c r="A15" s="120"/>
      <c r="B15" s="121"/>
      <c r="C15" s="121"/>
      <c r="D15" s="120"/>
      <c r="E15" s="120"/>
      <c r="F15" s="120"/>
      <c r="G15" s="120"/>
      <c r="H15" s="120"/>
    </row>
    <row r="16" spans="1:8" x14ac:dyDescent="0.2">
      <c r="A16" s="120"/>
      <c r="B16" s="121"/>
      <c r="C16" s="121"/>
      <c r="D16" s="120"/>
      <c r="E16" s="120"/>
      <c r="F16" s="120"/>
      <c r="G16" s="120"/>
      <c r="H16" s="120"/>
    </row>
    <row r="17" spans="1:9" x14ac:dyDescent="0.2">
      <c r="A17" s="6">
        <v>1</v>
      </c>
      <c r="B17" s="7">
        <v>2</v>
      </c>
      <c r="C17" s="7">
        <v>3</v>
      </c>
      <c r="D17" s="6">
        <v>4</v>
      </c>
      <c r="E17" s="6">
        <v>5</v>
      </c>
      <c r="F17" s="6">
        <v>6</v>
      </c>
      <c r="G17" s="6">
        <v>7</v>
      </c>
      <c r="H17" s="6">
        <v>8</v>
      </c>
    </row>
    <row r="18" spans="1:9" x14ac:dyDescent="0.2">
      <c r="A18" s="118" t="s">
        <v>12</v>
      </c>
      <c r="B18" s="119"/>
      <c r="C18" s="119"/>
      <c r="D18" s="119"/>
      <c r="E18" s="119"/>
      <c r="F18" s="119"/>
      <c r="G18" s="119"/>
      <c r="H18" s="119"/>
    </row>
    <row r="19" spans="1:9" ht="25.5" x14ac:dyDescent="0.2">
      <c r="A19" s="8">
        <v>1</v>
      </c>
      <c r="B19" s="9" t="s">
        <v>13</v>
      </c>
      <c r="C19" s="9" t="s">
        <v>14</v>
      </c>
      <c r="D19" s="10">
        <v>37.252000000000002</v>
      </c>
      <c r="E19" s="10">
        <v>17.584</v>
      </c>
      <c r="F19" s="11"/>
      <c r="G19" s="11"/>
      <c r="H19" s="10">
        <v>54.835999999999999</v>
      </c>
      <c r="I19" s="3">
        <v>40.357999999999997</v>
      </c>
    </row>
    <row r="20" spans="1:9" ht="27.95" customHeight="1" x14ac:dyDescent="0.2">
      <c r="A20" s="12"/>
      <c r="B20" s="101" t="s">
        <v>15</v>
      </c>
      <c r="C20" s="102"/>
      <c r="D20" s="10">
        <v>37.252000000000002</v>
      </c>
      <c r="E20" s="10">
        <v>17.584</v>
      </c>
      <c r="F20" s="11"/>
      <c r="G20" s="11"/>
      <c r="H20" s="10">
        <v>54.835999999999999</v>
      </c>
    </row>
    <row r="21" spans="1:9" x14ac:dyDescent="0.2">
      <c r="A21" s="118" t="s">
        <v>16</v>
      </c>
      <c r="B21" s="119"/>
      <c r="C21" s="119"/>
      <c r="D21" s="119"/>
      <c r="E21" s="119"/>
      <c r="F21" s="119"/>
      <c r="G21" s="119"/>
      <c r="H21" s="119"/>
    </row>
    <row r="22" spans="1:9" x14ac:dyDescent="0.2">
      <c r="A22" s="12"/>
      <c r="B22" s="101" t="s">
        <v>17</v>
      </c>
      <c r="C22" s="102"/>
      <c r="D22" s="10">
        <v>37.252000000000002</v>
      </c>
      <c r="E22" s="10">
        <v>17.584</v>
      </c>
      <c r="F22" s="11"/>
      <c r="G22" s="11"/>
      <c r="H22" s="10">
        <v>54.835999999999999</v>
      </c>
    </row>
    <row r="23" spans="1:9" x14ac:dyDescent="0.2">
      <c r="A23" s="118" t="s">
        <v>18</v>
      </c>
      <c r="B23" s="119"/>
      <c r="C23" s="119"/>
      <c r="D23" s="119"/>
      <c r="E23" s="119"/>
      <c r="F23" s="119"/>
      <c r="G23" s="119"/>
      <c r="H23" s="119"/>
    </row>
    <row r="24" spans="1:9" x14ac:dyDescent="0.2">
      <c r="A24" s="12"/>
      <c r="B24" s="101" t="s">
        <v>19</v>
      </c>
      <c r="C24" s="102"/>
      <c r="D24" s="10">
        <v>37.252000000000002</v>
      </c>
      <c r="E24" s="10">
        <v>17.584</v>
      </c>
      <c r="F24" s="11"/>
      <c r="G24" s="11"/>
      <c r="H24" s="10">
        <v>54.835999999999999</v>
      </c>
    </row>
    <row r="25" spans="1:9" x14ac:dyDescent="0.2">
      <c r="A25" s="118" t="s">
        <v>20</v>
      </c>
      <c r="B25" s="119"/>
      <c r="C25" s="119"/>
      <c r="D25" s="119"/>
      <c r="E25" s="119"/>
      <c r="F25" s="119"/>
      <c r="G25" s="119"/>
      <c r="H25" s="119"/>
    </row>
    <row r="26" spans="1:9" ht="25.5" x14ac:dyDescent="0.2">
      <c r="A26" s="8">
        <v>2</v>
      </c>
      <c r="B26" s="9" t="s">
        <v>21</v>
      </c>
      <c r="C26" s="9" t="s">
        <v>22</v>
      </c>
      <c r="D26" s="11"/>
      <c r="E26" s="11"/>
      <c r="F26" s="11"/>
      <c r="G26" s="10">
        <v>1.371</v>
      </c>
      <c r="H26" s="10">
        <v>1.371</v>
      </c>
    </row>
    <row r="27" spans="1:9" x14ac:dyDescent="0.2">
      <c r="A27" s="8">
        <v>3</v>
      </c>
      <c r="B27" s="9" t="s">
        <v>23</v>
      </c>
      <c r="C27" s="9" t="s">
        <v>24</v>
      </c>
      <c r="D27" s="10">
        <v>2.2719999999999998</v>
      </c>
      <c r="E27" s="10">
        <v>1.073</v>
      </c>
      <c r="F27" s="11"/>
      <c r="G27" s="11"/>
      <c r="H27" s="10">
        <v>3.3450000000000002</v>
      </c>
      <c r="I27" s="3">
        <f>I19*1.061</f>
        <v>42.819837999999997</v>
      </c>
    </row>
    <row r="28" spans="1:9" x14ac:dyDescent="0.2">
      <c r="A28" s="8">
        <v>4</v>
      </c>
      <c r="B28" s="9" t="s">
        <v>25</v>
      </c>
      <c r="C28" s="9" t="s">
        <v>26</v>
      </c>
      <c r="D28" s="11"/>
      <c r="E28" s="11"/>
      <c r="F28" s="11"/>
      <c r="G28" s="10">
        <v>10.385999999999999</v>
      </c>
      <c r="H28" s="10">
        <v>10.385999999999999</v>
      </c>
    </row>
    <row r="29" spans="1:9" x14ac:dyDescent="0.2">
      <c r="A29" s="12"/>
      <c r="B29" s="101" t="s">
        <v>27</v>
      </c>
      <c r="C29" s="102"/>
      <c r="D29" s="10">
        <v>2.2719999999999998</v>
      </c>
      <c r="E29" s="10">
        <v>1.073</v>
      </c>
      <c r="F29" s="11"/>
      <c r="G29" s="10">
        <v>11.757</v>
      </c>
      <c r="H29" s="10">
        <v>15.102</v>
      </c>
    </row>
    <row r="30" spans="1:9" x14ac:dyDescent="0.2">
      <c r="A30" s="12"/>
      <c r="B30" s="101" t="s">
        <v>28</v>
      </c>
      <c r="C30" s="102"/>
      <c r="D30" s="10">
        <v>39.524000000000001</v>
      </c>
      <c r="E30" s="10">
        <v>18.657</v>
      </c>
      <c r="F30" s="11"/>
      <c r="G30" s="10">
        <v>11.757</v>
      </c>
      <c r="H30" s="10">
        <v>69.938000000000002</v>
      </c>
    </row>
    <row r="31" spans="1:9" x14ac:dyDescent="0.2">
      <c r="A31" s="118" t="s">
        <v>29</v>
      </c>
      <c r="B31" s="119"/>
      <c r="C31" s="119"/>
      <c r="D31" s="119"/>
      <c r="E31" s="119"/>
      <c r="F31" s="119"/>
      <c r="G31" s="119"/>
      <c r="H31" s="119"/>
    </row>
    <row r="32" spans="1:9" x14ac:dyDescent="0.2">
      <c r="A32" s="12"/>
      <c r="B32" s="101" t="s">
        <v>30</v>
      </c>
      <c r="C32" s="102"/>
      <c r="D32" s="10">
        <v>39.524000000000001</v>
      </c>
      <c r="E32" s="10">
        <v>18.657</v>
      </c>
      <c r="F32" s="11"/>
      <c r="G32" s="10">
        <v>11.757</v>
      </c>
      <c r="H32" s="10">
        <v>69.938000000000002</v>
      </c>
    </row>
    <row r="33" spans="1:10" x14ac:dyDescent="0.2">
      <c r="A33" s="118" t="s">
        <v>31</v>
      </c>
      <c r="B33" s="119"/>
      <c r="C33" s="119"/>
      <c r="D33" s="119"/>
      <c r="E33" s="119"/>
      <c r="F33" s="119"/>
      <c r="G33" s="119"/>
      <c r="H33" s="119"/>
    </row>
    <row r="34" spans="1:10" ht="25.5" x14ac:dyDescent="0.2">
      <c r="A34" s="8">
        <v>5</v>
      </c>
      <c r="B34" s="9" t="s">
        <v>32</v>
      </c>
      <c r="C34" s="9" t="s">
        <v>219</v>
      </c>
      <c r="D34" s="96">
        <f>D32*0.03</f>
        <v>1.1857199999999999</v>
      </c>
      <c r="E34" s="96">
        <f>E32*0.03</f>
        <v>0.55970999999999993</v>
      </c>
      <c r="F34" s="97"/>
      <c r="G34" s="96">
        <f>G32*0.03</f>
        <v>0.35270999999999997</v>
      </c>
      <c r="H34" s="96">
        <f>SUM(D34:G34)</f>
        <v>2.0981399999999999</v>
      </c>
      <c r="I34" s="3">
        <f>I27*1.03</f>
        <v>44.104433139999998</v>
      </c>
    </row>
    <row r="35" spans="1:10" x14ac:dyDescent="0.2">
      <c r="A35" s="12"/>
      <c r="B35" s="101" t="s">
        <v>33</v>
      </c>
      <c r="C35" s="102"/>
      <c r="D35" s="96">
        <f>D34</f>
        <v>1.1857199999999999</v>
      </c>
      <c r="E35" s="96">
        <f>E34</f>
        <v>0.55970999999999993</v>
      </c>
      <c r="F35" s="97"/>
      <c r="G35" s="96">
        <f>G34</f>
        <v>0.35270999999999997</v>
      </c>
      <c r="H35" s="96">
        <f t="shared" ref="H35:H36" si="0">SUM(D35:G35)</f>
        <v>2.0981399999999999</v>
      </c>
    </row>
    <row r="36" spans="1:10" x14ac:dyDescent="0.2">
      <c r="A36" s="12"/>
      <c r="B36" s="101" t="s">
        <v>34</v>
      </c>
      <c r="C36" s="102"/>
      <c r="D36" s="96">
        <f>D35+D32</f>
        <v>40.709720000000004</v>
      </c>
      <c r="E36" s="96">
        <f>E35+E32</f>
        <v>19.216709999999999</v>
      </c>
      <c r="F36" s="97"/>
      <c r="G36" s="96">
        <f>G35+G32</f>
        <v>12.10971</v>
      </c>
      <c r="H36" s="96">
        <f t="shared" si="0"/>
        <v>72.036140000000003</v>
      </c>
    </row>
    <row r="37" spans="1:10" ht="46.5" customHeight="1" x14ac:dyDescent="0.2">
      <c r="A37" s="39"/>
      <c r="B37" s="99" t="s">
        <v>38</v>
      </c>
      <c r="C37" s="100"/>
      <c r="D37" s="40"/>
      <c r="E37" s="40"/>
      <c r="F37" s="40"/>
      <c r="G37" s="40"/>
      <c r="H37" s="40"/>
    </row>
    <row r="38" spans="1:10" ht="21.75" customHeight="1" x14ac:dyDescent="0.2">
      <c r="A38" s="39"/>
      <c r="B38" s="104" t="s">
        <v>39</v>
      </c>
      <c r="C38" s="105"/>
      <c r="D38" s="37">
        <f>D36*10.81</f>
        <v>440.07207320000009</v>
      </c>
      <c r="E38" s="37">
        <f>E36*10.81</f>
        <v>207.73263510000001</v>
      </c>
      <c r="F38" s="37"/>
      <c r="G38" s="37"/>
      <c r="H38" s="37">
        <f>SUM(D38:G38)</f>
        <v>647.80470830000013</v>
      </c>
      <c r="I38" s="3">
        <f>I34*10.81</f>
        <v>476.76892224339997</v>
      </c>
    </row>
    <row r="39" spans="1:10" ht="22.5" customHeight="1" x14ac:dyDescent="0.2">
      <c r="A39" s="39"/>
      <c r="B39" s="104" t="s">
        <v>40</v>
      </c>
      <c r="C39" s="105"/>
      <c r="D39" s="37"/>
      <c r="E39" s="37"/>
      <c r="F39" s="37"/>
      <c r="G39" s="37">
        <f>G28*1.03*22.93</f>
        <v>245.29550940000001</v>
      </c>
      <c r="H39" s="37">
        <f t="shared" ref="H39:H43" si="1">SUM(D39:G39)</f>
        <v>245.29550940000001</v>
      </c>
    </row>
    <row r="40" spans="1:10" ht="21" customHeight="1" x14ac:dyDescent="0.2">
      <c r="A40" s="39"/>
      <c r="B40" s="104" t="s">
        <v>41</v>
      </c>
      <c r="C40" s="105"/>
      <c r="D40" s="37"/>
      <c r="E40" s="37"/>
      <c r="F40" s="37"/>
      <c r="G40" s="37">
        <f>(G36-G28*1.03)*1.03*8.42</f>
        <v>12.246838637999995</v>
      </c>
      <c r="H40" s="37">
        <f t="shared" si="1"/>
        <v>12.246838637999995</v>
      </c>
    </row>
    <row r="41" spans="1:10" x14ac:dyDescent="0.2">
      <c r="A41" s="112" t="s">
        <v>42</v>
      </c>
      <c r="B41" s="113"/>
      <c r="C41" s="114"/>
      <c r="D41" s="38">
        <f>SUM(D38:D40)</f>
        <v>440.07207320000009</v>
      </c>
      <c r="E41" s="38">
        <f t="shared" ref="E41:G41" si="2">SUM(E38:E40)</f>
        <v>207.73263510000001</v>
      </c>
      <c r="F41" s="38">
        <f t="shared" si="2"/>
        <v>0</v>
      </c>
      <c r="G41" s="38">
        <f t="shared" si="2"/>
        <v>257.542348038</v>
      </c>
      <c r="H41" s="38">
        <f t="shared" si="1"/>
        <v>905.34705633800013</v>
      </c>
      <c r="I41" s="3" t="s">
        <v>220</v>
      </c>
      <c r="J41" s="3" t="s">
        <v>221</v>
      </c>
    </row>
    <row r="42" spans="1:10" x14ac:dyDescent="0.2">
      <c r="A42" s="109" t="s">
        <v>43</v>
      </c>
      <c r="B42" s="110"/>
      <c r="C42" s="111"/>
      <c r="D42" s="36">
        <f>D41*1.044</f>
        <v>459.43524442080013</v>
      </c>
      <c r="E42" s="36">
        <f t="shared" ref="E42:G42" si="3">E41*1.044</f>
        <v>216.87287104440003</v>
      </c>
      <c r="F42" s="36">
        <f t="shared" si="3"/>
        <v>0</v>
      </c>
      <c r="G42" s="36">
        <f t="shared" si="3"/>
        <v>268.87421135167199</v>
      </c>
      <c r="H42" s="38">
        <f>SUM(D42:G42)*1000</f>
        <v>945182.32681687223</v>
      </c>
      <c r="I42" s="3">
        <f>I38*1.044*1000</f>
        <v>497746.75482210959</v>
      </c>
      <c r="J42" s="98">
        <f>H42-I42</f>
        <v>447435.57199476263</v>
      </c>
    </row>
    <row r="43" spans="1:10" x14ac:dyDescent="0.2">
      <c r="A43" s="115" t="s">
        <v>44</v>
      </c>
      <c r="B43" s="116"/>
      <c r="C43" s="117"/>
      <c r="D43" s="41">
        <f>D42*0.18</f>
        <v>82.698343995744025</v>
      </c>
      <c r="E43" s="41">
        <f t="shared" ref="E43:G43" si="4">E42*0.18</f>
        <v>39.037116787992005</v>
      </c>
      <c r="F43" s="41">
        <f t="shared" si="4"/>
        <v>0</v>
      </c>
      <c r="G43" s="41">
        <f t="shared" si="4"/>
        <v>48.397358043300954</v>
      </c>
      <c r="H43" s="38">
        <f t="shared" si="1"/>
        <v>170.132818827037</v>
      </c>
    </row>
    <row r="44" spans="1:10" ht="12.75" customHeight="1" x14ac:dyDescent="0.2">
      <c r="A44" s="106" t="s">
        <v>34</v>
      </c>
      <c r="B44" s="107"/>
      <c r="C44" s="108"/>
      <c r="D44" s="41">
        <f>D43+D42</f>
        <v>542.13358841654417</v>
      </c>
      <c r="E44" s="41">
        <f t="shared" ref="E44:H44" si="5">E43+E42</f>
        <v>255.90998783239203</v>
      </c>
      <c r="F44" s="41">
        <f t="shared" si="5"/>
        <v>0</v>
      </c>
      <c r="G44" s="41">
        <f t="shared" si="5"/>
        <v>317.27156939497297</v>
      </c>
      <c r="H44" s="41">
        <f t="shared" si="5"/>
        <v>945352.45963569928</v>
      </c>
    </row>
    <row r="45" spans="1:10" x14ac:dyDescent="0.2">
      <c r="A45" s="27"/>
      <c r="B45" s="28"/>
      <c r="C45" s="28"/>
      <c r="D45" s="29"/>
      <c r="E45" s="29"/>
      <c r="F45" s="29"/>
      <c r="G45" s="29"/>
      <c r="H45" s="29"/>
    </row>
    <row r="46" spans="1:10" x14ac:dyDescent="0.2">
      <c r="A46" s="27"/>
      <c r="B46" s="28"/>
      <c r="C46" s="28"/>
      <c r="D46" s="29"/>
      <c r="E46" s="29"/>
      <c r="F46" s="29"/>
      <c r="G46" s="29"/>
      <c r="H46" s="29"/>
    </row>
    <row r="47" spans="1:10" x14ac:dyDescent="0.2">
      <c r="A47" s="103" t="s">
        <v>223</v>
      </c>
      <c r="B47" s="103"/>
      <c r="C47" s="103"/>
      <c r="D47" s="103"/>
      <c r="E47" s="103"/>
      <c r="F47" s="103"/>
      <c r="G47" s="103"/>
      <c r="H47" s="103"/>
    </row>
  </sheetData>
  <mergeCells count="32">
    <mergeCell ref="H13:H16"/>
    <mergeCell ref="A13:A16"/>
    <mergeCell ref="B13:B16"/>
    <mergeCell ref="C13:C16"/>
    <mergeCell ref="D14:D16"/>
    <mergeCell ref="D13:G13"/>
    <mergeCell ref="E14:E16"/>
    <mergeCell ref="F14:F16"/>
    <mergeCell ref="G14:G16"/>
    <mergeCell ref="A33:H33"/>
    <mergeCell ref="A18:H18"/>
    <mergeCell ref="B20:C20"/>
    <mergeCell ref="A21:H21"/>
    <mergeCell ref="B22:C22"/>
    <mergeCell ref="A23:H23"/>
    <mergeCell ref="B24:C24"/>
    <mergeCell ref="A25:H25"/>
    <mergeCell ref="B29:C29"/>
    <mergeCell ref="B30:C30"/>
    <mergeCell ref="A31:H31"/>
    <mergeCell ref="B32:C32"/>
    <mergeCell ref="B37:C37"/>
    <mergeCell ref="B35:C35"/>
    <mergeCell ref="B36:C36"/>
    <mergeCell ref="A47:H47"/>
    <mergeCell ref="B40:C40"/>
    <mergeCell ref="B38:C38"/>
    <mergeCell ref="A44:C44"/>
    <mergeCell ref="B39:C39"/>
    <mergeCell ref="A42:C42"/>
    <mergeCell ref="A41:C41"/>
    <mergeCell ref="A43:C43"/>
  </mergeCells>
  <phoneticPr fontId="0" type="noConversion"/>
  <pageMargins left="0.78740157480314965" right="0.39370078740157483" top="0.43307086614173229" bottom="0.47244094488188981" header="0.23622047244094491" footer="0.23622047244094491"/>
  <pageSetup paperSize="9" scale="67" fitToHeight="10000" orientation="portrait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5"/>
  <sheetViews>
    <sheetView tabSelected="1" workbookViewId="0">
      <selection activeCell="H132" sqref="H132"/>
    </sheetView>
  </sheetViews>
  <sheetFormatPr defaultRowHeight="12.75" x14ac:dyDescent="0.2"/>
  <cols>
    <col min="1" max="1" width="5" style="31" customWidth="1"/>
    <col min="2" max="2" width="17.85546875" style="30" customWidth="1"/>
    <col min="3" max="3" width="48.42578125" style="30" customWidth="1"/>
    <col min="4" max="4" width="12.28515625" style="32" customWidth="1"/>
    <col min="5" max="5" width="13" style="32" customWidth="1"/>
    <col min="6" max="6" width="13.42578125" style="32" customWidth="1"/>
    <col min="7" max="7" width="12.5703125" style="32" customWidth="1"/>
    <col min="8" max="8" width="13.42578125" style="32" customWidth="1"/>
    <col min="9" max="16384" width="9.140625" style="42"/>
  </cols>
  <sheetData>
    <row r="1" spans="1:14" ht="15" x14ac:dyDescent="0.25">
      <c r="A1" s="88"/>
      <c r="B1" s="89"/>
      <c r="C1" s="89"/>
      <c r="D1" s="89"/>
      <c r="E1" s="89"/>
      <c r="F1" s="89"/>
      <c r="G1" s="89"/>
      <c r="H1" s="89"/>
      <c r="I1" s="89"/>
      <c r="J1" s="90"/>
      <c r="K1" s="89"/>
      <c r="L1" s="33"/>
      <c r="M1" s="34" t="s">
        <v>5</v>
      </c>
      <c r="N1" s="89"/>
    </row>
    <row r="2" spans="1:14" ht="15" x14ac:dyDescent="0.25">
      <c r="A2" s="91"/>
      <c r="B2" s="89"/>
      <c r="C2" s="89"/>
      <c r="D2" s="89"/>
      <c r="E2" s="89"/>
      <c r="F2" s="89"/>
      <c r="G2" s="89"/>
      <c r="H2" s="89"/>
      <c r="I2" s="89"/>
      <c r="J2" s="92"/>
      <c r="K2" s="89"/>
      <c r="L2" s="33"/>
      <c r="M2" s="34" t="s">
        <v>35</v>
      </c>
      <c r="N2" s="89"/>
    </row>
    <row r="3" spans="1:14" ht="15" x14ac:dyDescent="0.25">
      <c r="A3" s="91"/>
      <c r="B3" s="89"/>
      <c r="C3" s="89"/>
      <c r="D3" s="89"/>
      <c r="E3" s="89"/>
      <c r="F3" s="89"/>
      <c r="G3" s="89"/>
      <c r="H3" s="89"/>
      <c r="I3" s="89"/>
      <c r="J3" s="92"/>
      <c r="K3" s="89"/>
      <c r="L3" s="33"/>
      <c r="M3" s="35" t="s">
        <v>36</v>
      </c>
      <c r="N3" s="89"/>
    </row>
    <row r="4" spans="1:14" ht="15" x14ac:dyDescent="0.25">
      <c r="A4" s="91"/>
      <c r="B4" s="89"/>
      <c r="C4" s="89"/>
      <c r="D4" s="89"/>
      <c r="E4" s="89"/>
      <c r="F4" s="89"/>
      <c r="G4" s="89"/>
      <c r="H4" s="89"/>
      <c r="I4" s="89"/>
      <c r="J4" s="92"/>
      <c r="K4" s="89"/>
      <c r="L4" s="33"/>
      <c r="M4" s="34" t="s">
        <v>37</v>
      </c>
      <c r="N4" s="89"/>
    </row>
    <row r="5" spans="1:14" ht="15" x14ac:dyDescent="0.25">
      <c r="A5" s="93"/>
      <c r="B5" s="89"/>
      <c r="C5" s="89"/>
      <c r="D5" s="89"/>
      <c r="E5" s="89"/>
      <c r="F5" s="89"/>
      <c r="G5" s="89"/>
      <c r="H5" s="89"/>
      <c r="I5" s="89"/>
      <c r="J5" s="63"/>
      <c r="K5" s="89"/>
      <c r="L5" s="33"/>
      <c r="M5" s="34"/>
      <c r="N5" s="89"/>
    </row>
    <row r="6" spans="1:14" ht="15" x14ac:dyDescent="0.25">
      <c r="A6" s="89"/>
      <c r="B6" s="89"/>
      <c r="C6" s="63"/>
      <c r="D6" s="94"/>
      <c r="E6" s="94"/>
      <c r="F6" s="49"/>
      <c r="G6" s="49"/>
      <c r="H6" s="94"/>
      <c r="I6" s="49"/>
      <c r="J6" s="49"/>
      <c r="K6" s="89"/>
      <c r="L6" s="89"/>
      <c r="M6" s="89"/>
      <c r="N6" s="89"/>
    </row>
    <row r="7" spans="1:14" ht="15" x14ac:dyDescent="0.25">
      <c r="A7" s="89"/>
      <c r="B7" s="89"/>
      <c r="C7" s="63"/>
      <c r="D7" s="95"/>
      <c r="E7" s="48"/>
      <c r="F7" s="49"/>
      <c r="G7" s="49"/>
      <c r="H7" s="89"/>
      <c r="I7" s="50"/>
      <c r="J7" s="89"/>
      <c r="K7" s="89"/>
      <c r="L7" s="89"/>
      <c r="M7" s="89"/>
      <c r="N7" s="89"/>
    </row>
    <row r="8" spans="1:14" ht="15" x14ac:dyDescent="0.25">
      <c r="A8" s="43"/>
      <c r="B8" s="43"/>
      <c r="C8" s="44"/>
      <c r="D8" s="47"/>
      <c r="E8" s="48"/>
      <c r="F8" s="49"/>
      <c r="G8" s="49"/>
      <c r="H8" s="43"/>
      <c r="I8" s="50"/>
      <c r="J8" s="43"/>
      <c r="K8" s="43"/>
      <c r="L8" s="43"/>
      <c r="M8" s="43"/>
      <c r="N8" s="43"/>
    </row>
    <row r="9" spans="1:14" ht="15.75" x14ac:dyDescent="0.25">
      <c r="A9" s="43"/>
      <c r="B9" s="43"/>
      <c r="C9" s="44"/>
      <c r="D9" s="51" t="s">
        <v>218</v>
      </c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5" x14ac:dyDescent="0.25">
      <c r="A10" s="43"/>
      <c r="B10" s="43"/>
      <c r="C10" s="44"/>
      <c r="D10" s="52" t="s">
        <v>45</v>
      </c>
      <c r="E10" s="43"/>
      <c r="F10" s="43"/>
      <c r="G10" s="43"/>
      <c r="H10" s="43"/>
      <c r="I10" s="53"/>
      <c r="J10" s="43"/>
      <c r="K10" s="43"/>
      <c r="L10" s="43"/>
      <c r="M10" s="43"/>
      <c r="N10" s="43"/>
    </row>
    <row r="11" spans="1:14" ht="15" x14ac:dyDescent="0.25">
      <c r="A11" s="43"/>
      <c r="B11" s="43"/>
      <c r="C11" s="54"/>
      <c r="D11" s="47"/>
      <c r="E11" s="55"/>
      <c r="F11" s="56"/>
      <c r="G11" s="56"/>
      <c r="H11" s="43"/>
      <c r="I11" s="57"/>
      <c r="J11" s="43"/>
      <c r="K11" s="43"/>
      <c r="L11" s="43"/>
      <c r="M11" s="43"/>
      <c r="N11" s="43"/>
    </row>
    <row r="12" spans="1:14" ht="15" x14ac:dyDescent="0.25">
      <c r="A12" s="43"/>
      <c r="B12" s="58" t="s">
        <v>46</v>
      </c>
      <c r="C12" s="59" t="s">
        <v>14</v>
      </c>
      <c r="D12" s="45"/>
      <c r="E12" s="60"/>
      <c r="F12" s="61"/>
      <c r="G12" s="61"/>
      <c r="H12" s="62"/>
      <c r="I12" s="46"/>
      <c r="J12" s="46"/>
      <c r="K12" s="43"/>
      <c r="L12" s="43"/>
      <c r="M12" s="43"/>
      <c r="N12" s="43"/>
    </row>
    <row r="13" spans="1:14" ht="12.75" customHeight="1" x14ac:dyDescent="0.25">
      <c r="A13" s="43"/>
      <c r="B13" s="43"/>
      <c r="C13" s="63"/>
      <c r="D13" s="47"/>
      <c r="E13" s="64" t="s">
        <v>47</v>
      </c>
      <c r="F13" s="43"/>
      <c r="G13" s="49"/>
      <c r="H13" s="52"/>
      <c r="I13" s="49"/>
      <c r="J13" s="49"/>
      <c r="K13" s="43"/>
      <c r="L13" s="43"/>
      <c r="M13" s="43"/>
      <c r="N13" s="43"/>
    </row>
    <row r="14" spans="1:14" ht="24.75" customHeight="1" x14ac:dyDescent="0.25">
      <c r="A14" s="65"/>
      <c r="B14" s="66"/>
      <c r="C14" s="44"/>
      <c r="D14" s="47"/>
      <c r="E14" s="67"/>
      <c r="F14" s="43"/>
      <c r="G14" s="43"/>
      <c r="H14" s="43"/>
      <c r="I14" s="43"/>
      <c r="J14" s="43"/>
      <c r="K14" s="43"/>
      <c r="L14" s="43"/>
      <c r="M14" s="43"/>
      <c r="N14" s="43"/>
    </row>
    <row r="15" spans="1:14" ht="15" x14ac:dyDescent="0.25">
      <c r="A15" s="43"/>
      <c r="B15" s="43"/>
      <c r="C15" s="68" t="s">
        <v>48</v>
      </c>
      <c r="D15" s="47"/>
      <c r="E15" s="57"/>
      <c r="F15" s="43"/>
      <c r="G15" s="43"/>
      <c r="H15" s="43"/>
      <c r="I15" s="68"/>
      <c r="J15" s="68"/>
      <c r="K15" s="43"/>
      <c r="L15" s="43"/>
      <c r="M15" s="43"/>
      <c r="N15" s="69"/>
    </row>
    <row r="16" spans="1:14" ht="15" x14ac:dyDescent="0.25">
      <c r="A16" s="70"/>
      <c r="B16" s="71"/>
      <c r="C16" s="68" t="s">
        <v>49</v>
      </c>
      <c r="D16" s="69"/>
      <c r="E16" s="134" t="s">
        <v>50</v>
      </c>
      <c r="F16" s="135"/>
      <c r="G16" s="72" t="s">
        <v>51</v>
      </c>
      <c r="H16" s="69"/>
      <c r="I16" s="68"/>
      <c r="J16" s="68"/>
      <c r="K16" s="69"/>
      <c r="L16" s="69"/>
      <c r="M16" s="69"/>
      <c r="N16" s="73"/>
    </row>
    <row r="17" spans="1:13" ht="15" x14ac:dyDescent="0.25">
      <c r="A17" s="70"/>
      <c r="B17" s="71"/>
      <c r="C17" s="68" t="s">
        <v>52</v>
      </c>
      <c r="D17" s="69"/>
      <c r="E17" s="134" t="s">
        <v>53</v>
      </c>
      <c r="F17" s="135"/>
      <c r="G17" s="72" t="s">
        <v>51</v>
      </c>
      <c r="H17" s="69"/>
      <c r="I17" s="68"/>
      <c r="J17" s="68"/>
      <c r="K17" s="69"/>
      <c r="L17" s="69"/>
      <c r="M17" s="69"/>
    </row>
    <row r="18" spans="1:13" ht="15" x14ac:dyDescent="0.25">
      <c r="A18" s="70"/>
      <c r="B18" s="71"/>
      <c r="C18" s="68" t="s">
        <v>54</v>
      </c>
      <c r="D18" s="69"/>
      <c r="E18" s="134" t="s">
        <v>55</v>
      </c>
      <c r="F18" s="135"/>
      <c r="G18" s="72" t="s">
        <v>51</v>
      </c>
      <c r="H18" s="69"/>
      <c r="I18" s="68"/>
      <c r="J18" s="68"/>
      <c r="K18" s="69"/>
      <c r="L18" s="69"/>
      <c r="M18" s="69"/>
    </row>
    <row r="19" spans="1:13" ht="15" x14ac:dyDescent="0.25">
      <c r="A19" s="70"/>
      <c r="B19" s="71"/>
      <c r="C19" s="68" t="s">
        <v>56</v>
      </c>
      <c r="D19" s="52"/>
      <c r="E19" s="134" t="s">
        <v>57</v>
      </c>
      <c r="F19" s="135"/>
      <c r="G19" s="72" t="s">
        <v>51</v>
      </c>
      <c r="H19" s="69"/>
      <c r="I19" s="68"/>
      <c r="J19" s="68"/>
      <c r="K19" s="69"/>
      <c r="L19" s="69"/>
      <c r="M19" s="69"/>
    </row>
    <row r="20" spans="1:13" ht="15" x14ac:dyDescent="0.25">
      <c r="A20" s="70"/>
      <c r="B20" s="71"/>
      <c r="C20" s="68" t="s">
        <v>58</v>
      </c>
      <c r="D20" s="52"/>
      <c r="E20" s="134" t="s">
        <v>59</v>
      </c>
      <c r="F20" s="135"/>
      <c r="G20" s="72" t="s">
        <v>60</v>
      </c>
      <c r="H20" s="69"/>
      <c r="I20" s="68"/>
      <c r="J20" s="68"/>
      <c r="K20" s="69"/>
      <c r="L20" s="69"/>
      <c r="M20" s="69"/>
    </row>
    <row r="21" spans="1:13" ht="15" x14ac:dyDescent="0.25">
      <c r="A21" s="43"/>
      <c r="B21" s="43"/>
      <c r="C21" s="138" t="s">
        <v>224</v>
      </c>
      <c r="D21" s="47"/>
      <c r="E21" s="57"/>
      <c r="F21" s="43"/>
      <c r="G21" s="43"/>
      <c r="H21" s="43"/>
      <c r="I21" s="43"/>
      <c r="J21" s="43"/>
      <c r="K21" s="43"/>
      <c r="L21" s="43"/>
      <c r="M21" s="43"/>
    </row>
    <row r="22" spans="1:13" ht="15" x14ac:dyDescent="0.25">
      <c r="A22" s="43"/>
      <c r="B22" s="43"/>
      <c r="C22" s="44"/>
      <c r="D22" s="47"/>
      <c r="E22" s="57"/>
      <c r="F22" s="43"/>
      <c r="G22" s="43"/>
      <c r="H22" s="43"/>
      <c r="I22" s="43"/>
      <c r="J22" s="43"/>
      <c r="K22" s="43"/>
      <c r="L22" s="43"/>
      <c r="M22" s="43"/>
    </row>
    <row r="23" spans="1:13" ht="20.25" customHeight="1" x14ac:dyDescent="0.25">
      <c r="A23" s="43"/>
      <c r="B23" s="43"/>
      <c r="C23" s="44"/>
      <c r="D23" s="47"/>
      <c r="E23" s="57"/>
      <c r="F23" s="43"/>
      <c r="G23" s="43"/>
      <c r="H23" s="43"/>
      <c r="I23" s="43"/>
      <c r="J23" s="43"/>
      <c r="K23" s="43"/>
      <c r="L23" s="43"/>
      <c r="M23" s="43"/>
    </row>
    <row r="24" spans="1:13" x14ac:dyDescent="0.2">
      <c r="A24" s="125" t="s">
        <v>1</v>
      </c>
      <c r="B24" s="127" t="s">
        <v>61</v>
      </c>
      <c r="C24" s="129" t="s">
        <v>62</v>
      </c>
      <c r="D24" s="129" t="s">
        <v>63</v>
      </c>
      <c r="E24" s="129" t="s">
        <v>64</v>
      </c>
      <c r="F24" s="129" t="s">
        <v>65</v>
      </c>
      <c r="G24" s="132"/>
      <c r="H24" s="132"/>
      <c r="I24" s="132"/>
      <c r="J24" s="129" t="s">
        <v>66</v>
      </c>
      <c r="K24" s="132"/>
      <c r="L24" s="132"/>
      <c r="M24" s="132"/>
    </row>
    <row r="25" spans="1:13" x14ac:dyDescent="0.2">
      <c r="A25" s="126"/>
      <c r="B25" s="128"/>
      <c r="C25" s="130"/>
      <c r="D25" s="129"/>
      <c r="E25" s="129"/>
      <c r="F25" s="129" t="s">
        <v>67</v>
      </c>
      <c r="G25" s="129" t="s">
        <v>68</v>
      </c>
      <c r="H25" s="132"/>
      <c r="I25" s="132"/>
      <c r="J25" s="129" t="s">
        <v>67</v>
      </c>
      <c r="K25" s="129" t="s">
        <v>68</v>
      </c>
      <c r="L25" s="132"/>
      <c r="M25" s="132"/>
    </row>
    <row r="26" spans="1:13" x14ac:dyDescent="0.2">
      <c r="A26" s="126"/>
      <c r="B26" s="128"/>
      <c r="C26" s="130"/>
      <c r="D26" s="129"/>
      <c r="E26" s="129"/>
      <c r="F26" s="132"/>
      <c r="G26" s="74" t="s">
        <v>69</v>
      </c>
      <c r="H26" s="74" t="s">
        <v>70</v>
      </c>
      <c r="I26" s="74" t="s">
        <v>71</v>
      </c>
      <c r="J26" s="132"/>
      <c r="K26" s="74" t="s">
        <v>69</v>
      </c>
      <c r="L26" s="74" t="s">
        <v>70</v>
      </c>
      <c r="M26" s="74" t="s">
        <v>71</v>
      </c>
    </row>
    <row r="27" spans="1:13" x14ac:dyDescent="0.2">
      <c r="A27" s="75">
        <v>1</v>
      </c>
      <c r="B27" s="76">
        <v>2</v>
      </c>
      <c r="C27" s="74">
        <v>3</v>
      </c>
      <c r="D27" s="74">
        <v>4</v>
      </c>
      <c r="E27" s="77">
        <v>5</v>
      </c>
      <c r="F27" s="78">
        <v>6</v>
      </c>
      <c r="G27" s="78">
        <v>7</v>
      </c>
      <c r="H27" s="78">
        <v>8</v>
      </c>
      <c r="I27" s="78">
        <v>9</v>
      </c>
      <c r="J27" s="78">
        <v>10</v>
      </c>
      <c r="K27" s="78">
        <v>11</v>
      </c>
      <c r="L27" s="78">
        <v>12</v>
      </c>
      <c r="M27" s="78">
        <v>13</v>
      </c>
    </row>
    <row r="28" spans="1:13" ht="15" x14ac:dyDescent="0.2">
      <c r="A28" s="131" t="s">
        <v>72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</row>
    <row r="29" spans="1:13" ht="24" x14ac:dyDescent="0.2">
      <c r="A29" s="79" t="s">
        <v>162</v>
      </c>
      <c r="B29" s="80" t="s">
        <v>73</v>
      </c>
      <c r="C29" s="81" t="s">
        <v>74</v>
      </c>
      <c r="D29" s="77" t="s">
        <v>75</v>
      </c>
      <c r="E29" s="82">
        <v>2</v>
      </c>
      <c r="F29" s="83">
        <v>9.9499999999999993</v>
      </c>
      <c r="G29" s="83">
        <v>8.9</v>
      </c>
      <c r="H29" s="83">
        <v>0.87</v>
      </c>
      <c r="I29" s="84"/>
      <c r="J29" s="84">
        <v>20</v>
      </c>
      <c r="K29" s="84">
        <v>18</v>
      </c>
      <c r="L29" s="84">
        <v>2</v>
      </c>
      <c r="M29" s="84"/>
    </row>
    <row r="30" spans="1:13" ht="24" x14ac:dyDescent="0.2">
      <c r="A30" s="79" t="s">
        <v>163</v>
      </c>
      <c r="B30" s="80" t="s">
        <v>76</v>
      </c>
      <c r="C30" s="81" t="s">
        <v>77</v>
      </c>
      <c r="D30" s="77" t="s">
        <v>78</v>
      </c>
      <c r="E30" s="85">
        <v>0.6</v>
      </c>
      <c r="F30" s="83">
        <v>756.25</v>
      </c>
      <c r="G30" s="83">
        <v>282.75</v>
      </c>
      <c r="H30" s="83">
        <v>286.04000000000002</v>
      </c>
      <c r="I30" s="83">
        <v>82.62</v>
      </c>
      <c r="J30" s="84">
        <v>454</v>
      </c>
      <c r="K30" s="84">
        <v>170</v>
      </c>
      <c r="L30" s="84">
        <v>172</v>
      </c>
      <c r="M30" s="84">
        <v>50</v>
      </c>
    </row>
    <row r="31" spans="1:13" ht="24" x14ac:dyDescent="0.2">
      <c r="A31" s="79" t="s">
        <v>164</v>
      </c>
      <c r="B31" s="80" t="s">
        <v>79</v>
      </c>
      <c r="C31" s="81" t="s">
        <v>80</v>
      </c>
      <c r="D31" s="77" t="s">
        <v>81</v>
      </c>
      <c r="E31" s="85">
        <v>0.88</v>
      </c>
      <c r="F31" s="83">
        <v>439.11</v>
      </c>
      <c r="G31" s="83">
        <v>155.25</v>
      </c>
      <c r="H31" s="83">
        <v>267.17</v>
      </c>
      <c r="I31" s="83">
        <v>27.96</v>
      </c>
      <c r="J31" s="84">
        <v>386</v>
      </c>
      <c r="K31" s="84">
        <v>137</v>
      </c>
      <c r="L31" s="84">
        <v>235</v>
      </c>
      <c r="M31" s="84">
        <v>25</v>
      </c>
    </row>
    <row r="32" spans="1:13" ht="24" x14ac:dyDescent="0.2">
      <c r="A32" s="79" t="s">
        <v>165</v>
      </c>
      <c r="B32" s="80" t="s">
        <v>82</v>
      </c>
      <c r="C32" s="81" t="s">
        <v>83</v>
      </c>
      <c r="D32" s="77" t="s">
        <v>84</v>
      </c>
      <c r="E32" s="85">
        <v>3</v>
      </c>
      <c r="F32" s="83">
        <v>273.07</v>
      </c>
      <c r="G32" s="83">
        <v>166.66</v>
      </c>
      <c r="H32" s="83">
        <v>2.2200000000000002</v>
      </c>
      <c r="I32" s="83">
        <v>0.14000000000000001</v>
      </c>
      <c r="J32" s="84">
        <v>819</v>
      </c>
      <c r="K32" s="84">
        <v>500</v>
      </c>
      <c r="L32" s="84">
        <v>7</v>
      </c>
      <c r="M32" s="84"/>
    </row>
    <row r="33" spans="1:13" ht="24" x14ac:dyDescent="0.2">
      <c r="A33" s="79" t="s">
        <v>166</v>
      </c>
      <c r="B33" s="80" t="s">
        <v>85</v>
      </c>
      <c r="C33" s="81" t="s">
        <v>86</v>
      </c>
      <c r="D33" s="77" t="s">
        <v>75</v>
      </c>
      <c r="E33" s="82">
        <v>2</v>
      </c>
      <c r="F33" s="83">
        <v>36.08</v>
      </c>
      <c r="G33" s="83">
        <v>14.84</v>
      </c>
      <c r="H33" s="83">
        <v>1.1299999999999999</v>
      </c>
      <c r="I33" s="84"/>
      <c r="J33" s="84">
        <v>72</v>
      </c>
      <c r="K33" s="84">
        <v>30</v>
      </c>
      <c r="L33" s="84">
        <v>2</v>
      </c>
      <c r="M33" s="84"/>
    </row>
    <row r="34" spans="1:13" ht="24" x14ac:dyDescent="0.2">
      <c r="A34" s="79" t="s">
        <v>167</v>
      </c>
      <c r="B34" s="80" t="s">
        <v>198</v>
      </c>
      <c r="C34" s="81" t="s">
        <v>87</v>
      </c>
      <c r="D34" s="77" t="s">
        <v>75</v>
      </c>
      <c r="E34" s="85">
        <v>46</v>
      </c>
      <c r="F34" s="83">
        <v>42.98</v>
      </c>
      <c r="G34" s="83">
        <v>21.65</v>
      </c>
      <c r="H34" s="84"/>
      <c r="I34" s="84"/>
      <c r="J34" s="84">
        <v>1977</v>
      </c>
      <c r="K34" s="84">
        <v>996</v>
      </c>
      <c r="L34" s="84"/>
      <c r="M34" s="84"/>
    </row>
    <row r="35" spans="1:13" ht="24" x14ac:dyDescent="0.2">
      <c r="A35" s="79" t="s">
        <v>168</v>
      </c>
      <c r="B35" s="80" t="s">
        <v>88</v>
      </c>
      <c r="C35" s="81" t="s">
        <v>89</v>
      </c>
      <c r="D35" s="77" t="s">
        <v>75</v>
      </c>
      <c r="E35" s="82">
        <v>25</v>
      </c>
      <c r="F35" s="83">
        <v>29.2</v>
      </c>
      <c r="G35" s="83">
        <v>10.87</v>
      </c>
      <c r="H35" s="83">
        <v>17.75</v>
      </c>
      <c r="I35" s="83">
        <v>1.08</v>
      </c>
      <c r="J35" s="84">
        <v>730</v>
      </c>
      <c r="K35" s="84">
        <v>272</v>
      </c>
      <c r="L35" s="84">
        <v>444</v>
      </c>
      <c r="M35" s="84">
        <v>27</v>
      </c>
    </row>
    <row r="36" spans="1:13" ht="24" x14ac:dyDescent="0.2">
      <c r="A36" s="79" t="s">
        <v>169</v>
      </c>
      <c r="B36" s="80" t="s">
        <v>90</v>
      </c>
      <c r="C36" s="81" t="s">
        <v>91</v>
      </c>
      <c r="D36" s="77" t="s">
        <v>81</v>
      </c>
      <c r="E36" s="85">
        <v>9</v>
      </c>
      <c r="F36" s="83">
        <v>153.6</v>
      </c>
      <c r="G36" s="83">
        <v>56.37</v>
      </c>
      <c r="H36" s="83">
        <v>50.09</v>
      </c>
      <c r="I36" s="83">
        <v>2.7</v>
      </c>
      <c r="J36" s="84">
        <v>1382</v>
      </c>
      <c r="K36" s="84">
        <v>507</v>
      </c>
      <c r="L36" s="84">
        <v>451</v>
      </c>
      <c r="M36" s="84">
        <v>24</v>
      </c>
    </row>
    <row r="37" spans="1:13" ht="46.5" customHeight="1" x14ac:dyDescent="0.2">
      <c r="A37" s="79" t="s">
        <v>170</v>
      </c>
      <c r="B37" s="80" t="s">
        <v>92</v>
      </c>
      <c r="C37" s="81" t="s">
        <v>93</v>
      </c>
      <c r="D37" s="77" t="s">
        <v>94</v>
      </c>
      <c r="E37" s="85">
        <v>9</v>
      </c>
      <c r="F37" s="83">
        <v>94.2</v>
      </c>
      <c r="G37" s="83">
        <v>92.35</v>
      </c>
      <c r="H37" s="84"/>
      <c r="I37" s="84"/>
      <c r="J37" s="84">
        <v>848</v>
      </c>
      <c r="K37" s="84">
        <v>831</v>
      </c>
      <c r="L37" s="84"/>
      <c r="M37" s="84"/>
    </row>
    <row r="38" spans="1:13" ht="15" x14ac:dyDescent="0.2">
      <c r="A38" s="123" t="s">
        <v>95</v>
      </c>
      <c r="B38" s="124"/>
      <c r="C38" s="124"/>
      <c r="D38" s="124"/>
      <c r="E38" s="124"/>
      <c r="F38" s="124"/>
      <c r="G38" s="124"/>
      <c r="H38" s="124"/>
      <c r="I38" s="124"/>
      <c r="J38" s="83">
        <v>6688</v>
      </c>
      <c r="K38" s="83">
        <v>3461</v>
      </c>
      <c r="L38" s="83">
        <v>1313</v>
      </c>
      <c r="M38" s="83">
        <v>126</v>
      </c>
    </row>
    <row r="39" spans="1:13" ht="15" x14ac:dyDescent="0.2">
      <c r="A39" s="123" t="s">
        <v>96</v>
      </c>
      <c r="B39" s="124"/>
      <c r="C39" s="124"/>
      <c r="D39" s="124"/>
      <c r="E39" s="124"/>
      <c r="F39" s="124"/>
      <c r="G39" s="124"/>
      <c r="H39" s="124"/>
      <c r="I39" s="124"/>
      <c r="J39" s="83">
        <v>7404</v>
      </c>
      <c r="K39" s="83">
        <v>3981</v>
      </c>
      <c r="L39" s="83">
        <v>1509</v>
      </c>
      <c r="M39" s="83">
        <v>145</v>
      </c>
    </row>
    <row r="40" spans="1:13" ht="15" x14ac:dyDescent="0.2">
      <c r="A40" s="123" t="s">
        <v>97</v>
      </c>
      <c r="B40" s="124"/>
      <c r="C40" s="124"/>
      <c r="D40" s="124"/>
      <c r="E40" s="124"/>
      <c r="F40" s="124"/>
      <c r="G40" s="124"/>
      <c r="H40" s="124"/>
      <c r="I40" s="124"/>
      <c r="J40" s="83">
        <v>4382</v>
      </c>
      <c r="K40" s="84"/>
      <c r="L40" s="84"/>
      <c r="M40" s="84"/>
    </row>
    <row r="41" spans="1:13" ht="15" x14ac:dyDescent="0.2">
      <c r="A41" s="123" t="s">
        <v>98</v>
      </c>
      <c r="B41" s="124"/>
      <c r="C41" s="124"/>
      <c r="D41" s="124"/>
      <c r="E41" s="124"/>
      <c r="F41" s="124"/>
      <c r="G41" s="124"/>
      <c r="H41" s="124"/>
      <c r="I41" s="124"/>
      <c r="J41" s="83">
        <v>2692</v>
      </c>
      <c r="K41" s="84"/>
      <c r="L41" s="84"/>
      <c r="M41" s="84"/>
    </row>
    <row r="42" spans="1:13" ht="15" x14ac:dyDescent="0.2">
      <c r="A42" s="133" t="s">
        <v>99</v>
      </c>
      <c r="B42" s="124"/>
      <c r="C42" s="124"/>
      <c r="D42" s="124"/>
      <c r="E42" s="124"/>
      <c r="F42" s="124"/>
      <c r="G42" s="124"/>
      <c r="H42" s="124"/>
      <c r="I42" s="124"/>
      <c r="J42" s="84"/>
      <c r="K42" s="84"/>
      <c r="L42" s="84"/>
      <c r="M42" s="84"/>
    </row>
    <row r="43" spans="1:13" ht="15" x14ac:dyDescent="0.2">
      <c r="A43" s="123" t="s">
        <v>100</v>
      </c>
      <c r="B43" s="124"/>
      <c r="C43" s="124"/>
      <c r="D43" s="124"/>
      <c r="E43" s="124"/>
      <c r="F43" s="124"/>
      <c r="G43" s="124"/>
      <c r="H43" s="124"/>
      <c r="I43" s="124"/>
      <c r="J43" s="83">
        <v>58</v>
      </c>
      <c r="K43" s="84"/>
      <c r="L43" s="84"/>
      <c r="M43" s="84"/>
    </row>
    <row r="44" spans="1:13" ht="12.75" customHeight="1" x14ac:dyDescent="0.2">
      <c r="A44" s="123" t="s">
        <v>101</v>
      </c>
      <c r="B44" s="124"/>
      <c r="C44" s="124"/>
      <c r="D44" s="124"/>
      <c r="E44" s="124"/>
      <c r="F44" s="124"/>
      <c r="G44" s="124"/>
      <c r="H44" s="124"/>
      <c r="I44" s="124"/>
      <c r="J44" s="83">
        <v>13600</v>
      </c>
      <c r="K44" s="84"/>
      <c r="L44" s="84"/>
      <c r="M44" s="84"/>
    </row>
    <row r="45" spans="1:13" ht="15" x14ac:dyDescent="0.2">
      <c r="A45" s="123" t="s">
        <v>102</v>
      </c>
      <c r="B45" s="124"/>
      <c r="C45" s="124"/>
      <c r="D45" s="124"/>
      <c r="E45" s="124"/>
      <c r="F45" s="124"/>
      <c r="G45" s="124"/>
      <c r="H45" s="124"/>
      <c r="I45" s="124"/>
      <c r="J45" s="83">
        <v>820</v>
      </c>
      <c r="K45" s="84"/>
      <c r="L45" s="84"/>
      <c r="M45" s="84"/>
    </row>
    <row r="46" spans="1:13" ht="15" x14ac:dyDescent="0.2">
      <c r="A46" s="123" t="s">
        <v>103</v>
      </c>
      <c r="B46" s="124"/>
      <c r="C46" s="124"/>
      <c r="D46" s="124"/>
      <c r="E46" s="124"/>
      <c r="F46" s="124"/>
      <c r="G46" s="124"/>
      <c r="H46" s="124"/>
      <c r="I46" s="124"/>
      <c r="J46" s="83">
        <v>14478</v>
      </c>
      <c r="K46" s="84"/>
      <c r="L46" s="84"/>
      <c r="M46" s="84"/>
    </row>
    <row r="47" spans="1:13" ht="15" x14ac:dyDescent="0.2">
      <c r="A47" s="123" t="s">
        <v>104</v>
      </c>
      <c r="B47" s="124"/>
      <c r="C47" s="124"/>
      <c r="D47" s="124"/>
      <c r="E47" s="124"/>
      <c r="F47" s="124"/>
      <c r="G47" s="124"/>
      <c r="H47" s="124"/>
      <c r="I47" s="124"/>
      <c r="J47" s="84"/>
      <c r="K47" s="84"/>
      <c r="L47" s="84"/>
      <c r="M47" s="84"/>
    </row>
    <row r="48" spans="1:13" ht="15" x14ac:dyDescent="0.2">
      <c r="A48" s="123" t="s">
        <v>105</v>
      </c>
      <c r="B48" s="124"/>
      <c r="C48" s="124"/>
      <c r="D48" s="124"/>
      <c r="E48" s="124"/>
      <c r="F48" s="124"/>
      <c r="G48" s="124"/>
      <c r="H48" s="124"/>
      <c r="I48" s="124"/>
      <c r="J48" s="83">
        <v>1914</v>
      </c>
      <c r="K48" s="84"/>
      <c r="L48" s="84"/>
      <c r="M48" s="84"/>
    </row>
    <row r="49" spans="1:13" ht="15" x14ac:dyDescent="0.2">
      <c r="A49" s="123" t="s">
        <v>106</v>
      </c>
      <c r="B49" s="124"/>
      <c r="C49" s="124"/>
      <c r="D49" s="124"/>
      <c r="E49" s="124"/>
      <c r="F49" s="124"/>
      <c r="G49" s="124"/>
      <c r="H49" s="124"/>
      <c r="I49" s="124"/>
      <c r="J49" s="83">
        <v>1509</v>
      </c>
      <c r="K49" s="84"/>
      <c r="L49" s="84"/>
      <c r="M49" s="84"/>
    </row>
    <row r="50" spans="1:13" ht="15" x14ac:dyDescent="0.2">
      <c r="A50" s="123" t="s">
        <v>107</v>
      </c>
      <c r="B50" s="124"/>
      <c r="C50" s="124"/>
      <c r="D50" s="124"/>
      <c r="E50" s="124"/>
      <c r="F50" s="124"/>
      <c r="G50" s="124"/>
      <c r="H50" s="124"/>
      <c r="I50" s="124"/>
      <c r="J50" s="83">
        <v>4126</v>
      </c>
      <c r="K50" s="84"/>
      <c r="L50" s="84"/>
      <c r="M50" s="84"/>
    </row>
    <row r="51" spans="1:13" ht="15" x14ac:dyDescent="0.2">
      <c r="A51" s="123" t="s">
        <v>108</v>
      </c>
      <c r="B51" s="124"/>
      <c r="C51" s="124"/>
      <c r="D51" s="124"/>
      <c r="E51" s="124"/>
      <c r="F51" s="124"/>
      <c r="G51" s="124"/>
      <c r="H51" s="124"/>
      <c r="I51" s="124"/>
      <c r="J51" s="83">
        <v>4382</v>
      </c>
      <c r="K51" s="84"/>
      <c r="L51" s="84"/>
      <c r="M51" s="84"/>
    </row>
    <row r="52" spans="1:13" ht="15" x14ac:dyDescent="0.2">
      <c r="A52" s="123" t="s">
        <v>109</v>
      </c>
      <c r="B52" s="124"/>
      <c r="C52" s="124"/>
      <c r="D52" s="124"/>
      <c r="E52" s="124"/>
      <c r="F52" s="124"/>
      <c r="G52" s="124"/>
      <c r="H52" s="124"/>
      <c r="I52" s="124"/>
      <c r="J52" s="83">
        <v>2692</v>
      </c>
      <c r="K52" s="84"/>
      <c r="L52" s="84"/>
      <c r="M52" s="84"/>
    </row>
    <row r="53" spans="1:13" ht="15" x14ac:dyDescent="0.2">
      <c r="A53" s="133" t="s">
        <v>110</v>
      </c>
      <c r="B53" s="124"/>
      <c r="C53" s="124"/>
      <c r="D53" s="124"/>
      <c r="E53" s="124"/>
      <c r="F53" s="124"/>
      <c r="G53" s="124"/>
      <c r="H53" s="124"/>
      <c r="I53" s="124"/>
      <c r="J53" s="86">
        <v>14478</v>
      </c>
      <c r="K53" s="84"/>
      <c r="L53" s="84"/>
      <c r="M53" s="84"/>
    </row>
    <row r="54" spans="1:13" ht="15" x14ac:dyDescent="0.2">
      <c r="A54" s="131" t="s">
        <v>111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</row>
    <row r="55" spans="1:13" x14ac:dyDescent="0.2">
      <c r="A55" s="79" t="s">
        <v>171</v>
      </c>
      <c r="B55" s="80" t="s">
        <v>112</v>
      </c>
      <c r="C55" s="81" t="s">
        <v>113</v>
      </c>
      <c r="D55" s="77" t="s">
        <v>114</v>
      </c>
      <c r="E55" s="82">
        <v>2</v>
      </c>
      <c r="F55" s="83">
        <v>68.7</v>
      </c>
      <c r="G55" s="84"/>
      <c r="H55" s="84"/>
      <c r="I55" s="84"/>
      <c r="J55" s="84">
        <v>137</v>
      </c>
      <c r="K55" s="84"/>
      <c r="L55" s="84"/>
      <c r="M55" s="84"/>
    </row>
    <row r="56" spans="1:13" ht="48" x14ac:dyDescent="0.2">
      <c r="A56" s="79" t="s">
        <v>172</v>
      </c>
      <c r="B56" s="80" t="s">
        <v>115</v>
      </c>
      <c r="C56" s="81" t="s">
        <v>116</v>
      </c>
      <c r="D56" s="77" t="s">
        <v>117</v>
      </c>
      <c r="E56" s="85">
        <v>0.8</v>
      </c>
      <c r="F56" s="83">
        <v>31220.720000000001</v>
      </c>
      <c r="G56" s="84"/>
      <c r="H56" s="84"/>
      <c r="I56" s="84"/>
      <c r="J56" s="84">
        <v>24977</v>
      </c>
      <c r="K56" s="84"/>
      <c r="L56" s="84"/>
      <c r="M56" s="84"/>
    </row>
    <row r="57" spans="1:13" ht="48" x14ac:dyDescent="0.2">
      <c r="A57" s="79" t="s">
        <v>173</v>
      </c>
      <c r="B57" s="80" t="s">
        <v>118</v>
      </c>
      <c r="C57" s="81" t="s">
        <v>119</v>
      </c>
      <c r="D57" s="77" t="s">
        <v>117</v>
      </c>
      <c r="E57" s="85">
        <v>0.16</v>
      </c>
      <c r="F57" s="83">
        <v>35277.4</v>
      </c>
      <c r="G57" s="84"/>
      <c r="H57" s="84"/>
      <c r="I57" s="84"/>
      <c r="J57" s="84">
        <v>5644</v>
      </c>
      <c r="K57" s="84"/>
      <c r="L57" s="84"/>
      <c r="M57" s="84"/>
    </row>
    <row r="58" spans="1:13" ht="24" x14ac:dyDescent="0.2">
      <c r="A58" s="79" t="s">
        <v>174</v>
      </c>
      <c r="B58" s="80" t="s">
        <v>120</v>
      </c>
      <c r="C58" s="81" t="s">
        <v>121</v>
      </c>
      <c r="D58" s="77" t="s">
        <v>117</v>
      </c>
      <c r="E58" s="85">
        <v>0.04</v>
      </c>
      <c r="F58" s="83">
        <v>2079.7199999999998</v>
      </c>
      <c r="G58" s="84"/>
      <c r="H58" s="84"/>
      <c r="I58" s="84"/>
      <c r="J58" s="84">
        <v>83</v>
      </c>
      <c r="K58" s="84"/>
      <c r="L58" s="84"/>
      <c r="M58" s="84"/>
    </row>
    <row r="59" spans="1:13" ht="24" x14ac:dyDescent="0.2">
      <c r="A59" s="79" t="s">
        <v>175</v>
      </c>
      <c r="B59" s="80" t="s">
        <v>122</v>
      </c>
      <c r="C59" s="81" t="s">
        <v>123</v>
      </c>
      <c r="D59" s="77" t="s">
        <v>117</v>
      </c>
      <c r="E59" s="85">
        <v>0.1</v>
      </c>
      <c r="F59" s="83">
        <v>1335.52</v>
      </c>
      <c r="G59" s="84"/>
      <c r="H59" s="84"/>
      <c r="I59" s="84"/>
      <c r="J59" s="84">
        <v>134</v>
      </c>
      <c r="K59" s="84"/>
      <c r="L59" s="84"/>
      <c r="M59" s="84"/>
    </row>
    <row r="60" spans="1:13" x14ac:dyDescent="0.2">
      <c r="A60" s="79" t="s">
        <v>176</v>
      </c>
      <c r="B60" s="80" t="s">
        <v>124</v>
      </c>
      <c r="C60" s="81" t="s">
        <v>125</v>
      </c>
      <c r="D60" s="77" t="s">
        <v>114</v>
      </c>
      <c r="E60" s="82">
        <v>20</v>
      </c>
      <c r="F60" s="83">
        <v>150.71</v>
      </c>
      <c r="G60" s="84"/>
      <c r="H60" s="84"/>
      <c r="I60" s="84"/>
      <c r="J60" s="84">
        <v>3014</v>
      </c>
      <c r="K60" s="84"/>
      <c r="L60" s="84"/>
      <c r="M60" s="84"/>
    </row>
    <row r="61" spans="1:13" ht="36" x14ac:dyDescent="0.2">
      <c r="A61" s="79" t="s">
        <v>177</v>
      </c>
      <c r="B61" s="80" t="s">
        <v>199</v>
      </c>
      <c r="C61" s="81" t="s">
        <v>126</v>
      </c>
      <c r="D61" s="77" t="s">
        <v>127</v>
      </c>
      <c r="E61" s="82">
        <v>30</v>
      </c>
      <c r="F61" s="83">
        <v>2.15</v>
      </c>
      <c r="G61" s="84"/>
      <c r="H61" s="84"/>
      <c r="I61" s="84"/>
      <c r="J61" s="84">
        <v>65</v>
      </c>
      <c r="K61" s="84"/>
      <c r="L61" s="84"/>
      <c r="M61" s="84"/>
    </row>
    <row r="62" spans="1:13" ht="36" x14ac:dyDescent="0.2">
      <c r="A62" s="79" t="s">
        <v>178</v>
      </c>
      <c r="B62" s="80" t="s">
        <v>200</v>
      </c>
      <c r="C62" s="81" t="s">
        <v>128</v>
      </c>
      <c r="D62" s="77" t="s">
        <v>114</v>
      </c>
      <c r="E62" s="82">
        <v>2</v>
      </c>
      <c r="F62" s="83">
        <v>4.82</v>
      </c>
      <c r="G62" s="84"/>
      <c r="H62" s="84"/>
      <c r="I62" s="84"/>
      <c r="J62" s="84">
        <v>10</v>
      </c>
      <c r="K62" s="84"/>
      <c r="L62" s="84"/>
      <c r="M62" s="84"/>
    </row>
    <row r="63" spans="1:13" ht="24" x14ac:dyDescent="0.2">
      <c r="A63" s="79" t="s">
        <v>179</v>
      </c>
      <c r="B63" s="80" t="s">
        <v>201</v>
      </c>
      <c r="C63" s="81" t="s">
        <v>128</v>
      </c>
      <c r="D63" s="77" t="s">
        <v>114</v>
      </c>
      <c r="E63" s="82">
        <v>1</v>
      </c>
      <c r="F63" s="83">
        <v>4.82</v>
      </c>
      <c r="G63" s="84"/>
      <c r="H63" s="84"/>
      <c r="I63" s="84"/>
      <c r="J63" s="84">
        <v>5</v>
      </c>
      <c r="K63" s="84"/>
      <c r="L63" s="84"/>
      <c r="M63" s="84"/>
    </row>
    <row r="64" spans="1:13" ht="36" x14ac:dyDescent="0.2">
      <c r="A64" s="79" t="s">
        <v>180</v>
      </c>
      <c r="B64" s="80" t="s">
        <v>202</v>
      </c>
      <c r="C64" s="81" t="s">
        <v>129</v>
      </c>
      <c r="D64" s="77" t="s">
        <v>114</v>
      </c>
      <c r="E64" s="82">
        <v>2</v>
      </c>
      <c r="F64" s="83">
        <v>28.28</v>
      </c>
      <c r="G64" s="84"/>
      <c r="H64" s="84"/>
      <c r="I64" s="84"/>
      <c r="J64" s="84">
        <v>57</v>
      </c>
      <c r="K64" s="84"/>
      <c r="L64" s="84"/>
      <c r="M64" s="84"/>
    </row>
    <row r="65" spans="1:13" ht="36" x14ac:dyDescent="0.2">
      <c r="A65" s="79" t="s">
        <v>181</v>
      </c>
      <c r="B65" s="80" t="s">
        <v>203</v>
      </c>
      <c r="C65" s="81" t="s">
        <v>130</v>
      </c>
      <c r="D65" s="77" t="s">
        <v>114</v>
      </c>
      <c r="E65" s="82">
        <v>7</v>
      </c>
      <c r="F65" s="83">
        <v>91.5</v>
      </c>
      <c r="G65" s="84"/>
      <c r="H65" s="84"/>
      <c r="I65" s="84"/>
      <c r="J65" s="84">
        <v>641</v>
      </c>
      <c r="K65" s="84"/>
      <c r="L65" s="84"/>
      <c r="M65" s="84"/>
    </row>
    <row r="66" spans="1:13" x14ac:dyDescent="0.2">
      <c r="A66" s="79" t="s">
        <v>182</v>
      </c>
      <c r="B66" s="80" t="s">
        <v>131</v>
      </c>
      <c r="C66" s="81" t="s">
        <v>132</v>
      </c>
      <c r="D66" s="77" t="s">
        <v>114</v>
      </c>
      <c r="E66" s="82">
        <v>1</v>
      </c>
      <c r="F66" s="83">
        <v>26.62</v>
      </c>
      <c r="G66" s="84"/>
      <c r="H66" s="84"/>
      <c r="I66" s="84"/>
      <c r="J66" s="84">
        <v>27</v>
      </c>
      <c r="K66" s="84"/>
      <c r="L66" s="84"/>
      <c r="M66" s="84"/>
    </row>
    <row r="67" spans="1:13" x14ac:dyDescent="0.2">
      <c r="A67" s="79" t="s">
        <v>183</v>
      </c>
      <c r="B67" s="80" t="s">
        <v>133</v>
      </c>
      <c r="C67" s="81" t="s">
        <v>134</v>
      </c>
      <c r="D67" s="77" t="s">
        <v>114</v>
      </c>
      <c r="E67" s="85">
        <v>7</v>
      </c>
      <c r="F67" s="83">
        <v>4.16</v>
      </c>
      <c r="G67" s="84"/>
      <c r="H67" s="84"/>
      <c r="I67" s="84"/>
      <c r="J67" s="84">
        <v>29</v>
      </c>
      <c r="K67" s="84"/>
      <c r="L67" s="84"/>
      <c r="M67" s="84"/>
    </row>
    <row r="68" spans="1:13" ht="24" x14ac:dyDescent="0.2">
      <c r="A68" s="79" t="s">
        <v>184</v>
      </c>
      <c r="B68" s="80" t="s">
        <v>204</v>
      </c>
      <c r="C68" s="81" t="s">
        <v>135</v>
      </c>
      <c r="D68" s="77" t="s">
        <v>136</v>
      </c>
      <c r="E68" s="85">
        <v>5.2240000000000002E-2</v>
      </c>
      <c r="F68" s="83">
        <v>4966.37</v>
      </c>
      <c r="G68" s="84"/>
      <c r="H68" s="84"/>
      <c r="I68" s="84"/>
      <c r="J68" s="84">
        <v>259</v>
      </c>
      <c r="K68" s="84"/>
      <c r="L68" s="84"/>
      <c r="M68" s="84"/>
    </row>
    <row r="69" spans="1:13" x14ac:dyDescent="0.2">
      <c r="A69" s="79" t="s">
        <v>185</v>
      </c>
      <c r="B69" s="80" t="s">
        <v>137</v>
      </c>
      <c r="C69" s="81" t="s">
        <v>138</v>
      </c>
      <c r="D69" s="77" t="s">
        <v>94</v>
      </c>
      <c r="E69" s="85">
        <v>3</v>
      </c>
      <c r="F69" s="83">
        <v>33.5</v>
      </c>
      <c r="G69" s="84"/>
      <c r="H69" s="84"/>
      <c r="I69" s="84"/>
      <c r="J69" s="84">
        <v>101</v>
      </c>
      <c r="K69" s="84"/>
      <c r="L69" s="84"/>
      <c r="M69" s="84"/>
    </row>
    <row r="70" spans="1:13" ht="15" x14ac:dyDescent="0.2">
      <c r="A70" s="123" t="s">
        <v>95</v>
      </c>
      <c r="B70" s="124"/>
      <c r="C70" s="124"/>
      <c r="D70" s="124"/>
      <c r="E70" s="124"/>
      <c r="F70" s="124"/>
      <c r="G70" s="124"/>
      <c r="H70" s="124"/>
      <c r="I70" s="124"/>
      <c r="J70" s="83">
        <v>35183</v>
      </c>
      <c r="K70" s="84"/>
      <c r="L70" s="84"/>
      <c r="M70" s="84"/>
    </row>
    <row r="71" spans="1:13" ht="15" x14ac:dyDescent="0.2">
      <c r="A71" s="133" t="s">
        <v>139</v>
      </c>
      <c r="B71" s="124"/>
      <c r="C71" s="124"/>
      <c r="D71" s="124"/>
      <c r="E71" s="124"/>
      <c r="F71" s="124"/>
      <c r="G71" s="124"/>
      <c r="H71" s="124"/>
      <c r="I71" s="124"/>
      <c r="J71" s="84"/>
      <c r="K71" s="84"/>
      <c r="L71" s="84"/>
      <c r="M71" s="84"/>
    </row>
    <row r="72" spans="1:13" ht="15" x14ac:dyDescent="0.2">
      <c r="A72" s="123" t="s">
        <v>140</v>
      </c>
      <c r="B72" s="124"/>
      <c r="C72" s="124"/>
      <c r="D72" s="124"/>
      <c r="E72" s="124"/>
      <c r="F72" s="124"/>
      <c r="G72" s="124"/>
      <c r="H72" s="124"/>
      <c r="I72" s="124"/>
      <c r="J72" s="83">
        <v>32077</v>
      </c>
      <c r="K72" s="84"/>
      <c r="L72" s="84"/>
      <c r="M72" s="84"/>
    </row>
    <row r="73" spans="1:13" ht="15" x14ac:dyDescent="0.2">
      <c r="A73" s="123" t="s">
        <v>141</v>
      </c>
      <c r="B73" s="124"/>
      <c r="C73" s="124"/>
      <c r="D73" s="124"/>
      <c r="E73" s="124"/>
      <c r="F73" s="124"/>
      <c r="G73" s="124"/>
      <c r="H73" s="124"/>
      <c r="I73" s="124"/>
      <c r="J73" s="83">
        <v>3106</v>
      </c>
      <c r="K73" s="84"/>
      <c r="L73" s="84"/>
      <c r="M73" s="84"/>
    </row>
    <row r="74" spans="1:13" ht="15" x14ac:dyDescent="0.2">
      <c r="A74" s="123" t="s">
        <v>103</v>
      </c>
      <c r="B74" s="124"/>
      <c r="C74" s="124"/>
      <c r="D74" s="124"/>
      <c r="E74" s="124"/>
      <c r="F74" s="124"/>
      <c r="G74" s="124"/>
      <c r="H74" s="124"/>
      <c r="I74" s="124"/>
      <c r="J74" s="83">
        <v>35183</v>
      </c>
      <c r="K74" s="84"/>
      <c r="L74" s="84"/>
      <c r="M74" s="84"/>
    </row>
    <row r="75" spans="1:13" ht="15" x14ac:dyDescent="0.2">
      <c r="A75" s="123" t="s">
        <v>104</v>
      </c>
      <c r="B75" s="124"/>
      <c r="C75" s="124"/>
      <c r="D75" s="124"/>
      <c r="E75" s="124"/>
      <c r="F75" s="124"/>
      <c r="G75" s="124"/>
      <c r="H75" s="124"/>
      <c r="I75" s="124"/>
      <c r="J75" s="84"/>
      <c r="K75" s="84"/>
      <c r="L75" s="84"/>
      <c r="M75" s="84"/>
    </row>
    <row r="76" spans="1:13" ht="15" x14ac:dyDescent="0.2">
      <c r="A76" s="123" t="s">
        <v>105</v>
      </c>
      <c r="B76" s="124"/>
      <c r="C76" s="124"/>
      <c r="D76" s="124"/>
      <c r="E76" s="124"/>
      <c r="F76" s="124"/>
      <c r="G76" s="124"/>
      <c r="H76" s="124"/>
      <c r="I76" s="124"/>
      <c r="J76" s="83">
        <v>35183</v>
      </c>
      <c r="K76" s="84"/>
      <c r="L76" s="84"/>
      <c r="M76" s="84"/>
    </row>
    <row r="77" spans="1:13" ht="15" x14ac:dyDescent="0.2">
      <c r="A77" s="133" t="s">
        <v>142</v>
      </c>
      <c r="B77" s="124"/>
      <c r="C77" s="124"/>
      <c r="D77" s="124"/>
      <c r="E77" s="124"/>
      <c r="F77" s="124"/>
      <c r="G77" s="124"/>
      <c r="H77" s="124"/>
      <c r="I77" s="124"/>
      <c r="J77" s="86">
        <v>35183</v>
      </c>
      <c r="K77" s="84"/>
      <c r="L77" s="84"/>
      <c r="M77" s="84"/>
    </row>
    <row r="78" spans="1:13" ht="15" x14ac:dyDescent="0.2">
      <c r="A78" s="131" t="s">
        <v>143</v>
      </c>
      <c r="B78" s="124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</row>
    <row r="79" spans="1:13" ht="24" x14ac:dyDescent="0.2">
      <c r="A79" s="87" t="s">
        <v>205</v>
      </c>
      <c r="B79" s="80" t="s">
        <v>144</v>
      </c>
      <c r="C79" s="81" t="s">
        <v>145</v>
      </c>
      <c r="D79" s="77" t="s">
        <v>146</v>
      </c>
      <c r="E79" s="82">
        <v>2</v>
      </c>
      <c r="F79" s="84"/>
      <c r="G79" s="84"/>
      <c r="H79" s="84"/>
      <c r="I79" s="84"/>
      <c r="J79" s="84"/>
      <c r="K79" s="84"/>
      <c r="L79" s="84"/>
      <c r="M79" s="84"/>
    </row>
    <row r="80" spans="1:13" ht="15" x14ac:dyDescent="0.2">
      <c r="A80" s="123" t="s">
        <v>95</v>
      </c>
      <c r="B80" s="124"/>
      <c r="C80" s="124"/>
      <c r="D80" s="124"/>
      <c r="E80" s="124"/>
      <c r="F80" s="124"/>
      <c r="G80" s="124"/>
      <c r="H80" s="124"/>
      <c r="I80" s="124"/>
      <c r="J80" s="84"/>
      <c r="K80" s="84"/>
      <c r="L80" s="84"/>
      <c r="M80" s="84"/>
    </row>
    <row r="81" spans="1:13" ht="15" x14ac:dyDescent="0.2">
      <c r="A81" s="133" t="s">
        <v>147</v>
      </c>
      <c r="B81" s="124"/>
      <c r="C81" s="124"/>
      <c r="D81" s="124"/>
      <c r="E81" s="124"/>
      <c r="F81" s="124"/>
      <c r="G81" s="124"/>
      <c r="H81" s="124"/>
      <c r="I81" s="124"/>
      <c r="J81" s="84"/>
      <c r="K81" s="84"/>
      <c r="L81" s="84"/>
      <c r="M81" s="84"/>
    </row>
    <row r="82" spans="1:13" ht="15" x14ac:dyDescent="0.2">
      <c r="A82" s="123" t="s">
        <v>148</v>
      </c>
      <c r="B82" s="124"/>
      <c r="C82" s="124"/>
      <c r="D82" s="124"/>
      <c r="E82" s="124"/>
      <c r="F82" s="124"/>
      <c r="G82" s="124"/>
      <c r="H82" s="124"/>
      <c r="I82" s="124"/>
      <c r="J82" s="84"/>
      <c r="K82" s="84"/>
      <c r="L82" s="84"/>
      <c r="M82" s="84"/>
    </row>
    <row r="83" spans="1:13" ht="15" x14ac:dyDescent="0.2">
      <c r="A83" s="123" t="s">
        <v>103</v>
      </c>
      <c r="B83" s="124"/>
      <c r="C83" s="124"/>
      <c r="D83" s="124"/>
      <c r="E83" s="124"/>
      <c r="F83" s="124"/>
      <c r="G83" s="124"/>
      <c r="H83" s="124"/>
      <c r="I83" s="124"/>
      <c r="J83" s="84"/>
      <c r="K83" s="84"/>
      <c r="L83" s="84"/>
      <c r="M83" s="84"/>
    </row>
    <row r="84" spans="1:13" ht="15" x14ac:dyDescent="0.2">
      <c r="A84" s="123" t="s">
        <v>104</v>
      </c>
      <c r="B84" s="124"/>
      <c r="C84" s="124"/>
      <c r="D84" s="124"/>
      <c r="E84" s="124"/>
      <c r="F84" s="124"/>
      <c r="G84" s="124"/>
      <c r="H84" s="124"/>
      <c r="I84" s="124"/>
      <c r="J84" s="84"/>
      <c r="K84" s="84"/>
      <c r="L84" s="84"/>
      <c r="M84" s="84"/>
    </row>
    <row r="85" spans="1:13" ht="15" x14ac:dyDescent="0.2">
      <c r="A85" s="133" t="s">
        <v>149</v>
      </c>
      <c r="B85" s="124"/>
      <c r="C85" s="124"/>
      <c r="D85" s="124"/>
      <c r="E85" s="124"/>
      <c r="F85" s="124"/>
      <c r="G85" s="124"/>
      <c r="H85" s="124"/>
      <c r="I85" s="124"/>
      <c r="J85" s="84"/>
      <c r="K85" s="84"/>
      <c r="L85" s="84"/>
      <c r="M85" s="84"/>
    </row>
    <row r="86" spans="1:13" ht="15" x14ac:dyDescent="0.2">
      <c r="A86" s="131" t="s">
        <v>150</v>
      </c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</row>
    <row r="87" spans="1:13" ht="48" x14ac:dyDescent="0.2">
      <c r="A87" s="79" t="s">
        <v>186</v>
      </c>
      <c r="B87" s="80" t="s">
        <v>144</v>
      </c>
      <c r="C87" s="81" t="s">
        <v>206</v>
      </c>
      <c r="D87" s="77" t="s">
        <v>151</v>
      </c>
      <c r="E87" s="82">
        <v>4</v>
      </c>
      <c r="F87" s="83">
        <v>91.73</v>
      </c>
      <c r="G87" s="84"/>
      <c r="H87" s="84"/>
      <c r="I87" s="84"/>
      <c r="J87" s="84">
        <v>367</v>
      </c>
      <c r="K87" s="84"/>
      <c r="L87" s="84"/>
      <c r="M87" s="84"/>
    </row>
    <row r="88" spans="1:13" ht="48" x14ac:dyDescent="0.2">
      <c r="A88" s="79" t="s">
        <v>187</v>
      </c>
      <c r="B88" s="80" t="s">
        <v>144</v>
      </c>
      <c r="C88" s="81" t="s">
        <v>207</v>
      </c>
      <c r="D88" s="77" t="s">
        <v>151</v>
      </c>
      <c r="E88" s="82">
        <v>10</v>
      </c>
      <c r="F88" s="83">
        <v>146.44</v>
      </c>
      <c r="G88" s="84"/>
      <c r="H88" s="84"/>
      <c r="I88" s="84"/>
      <c r="J88" s="84">
        <v>1464</v>
      </c>
      <c r="K88" s="84"/>
      <c r="L88" s="84"/>
      <c r="M88" s="84"/>
    </row>
    <row r="89" spans="1:13" ht="48" x14ac:dyDescent="0.2">
      <c r="A89" s="79" t="s">
        <v>188</v>
      </c>
      <c r="B89" s="80" t="s">
        <v>144</v>
      </c>
      <c r="C89" s="81" t="s">
        <v>208</v>
      </c>
      <c r="D89" s="77" t="s">
        <v>151</v>
      </c>
      <c r="E89" s="82">
        <v>27</v>
      </c>
      <c r="F89" s="83">
        <v>79.56</v>
      </c>
      <c r="G89" s="84"/>
      <c r="H89" s="84"/>
      <c r="I89" s="84"/>
      <c r="J89" s="84">
        <v>2148</v>
      </c>
      <c r="K89" s="84"/>
      <c r="L89" s="84"/>
      <c r="M89" s="84"/>
    </row>
    <row r="90" spans="1:13" ht="48" x14ac:dyDescent="0.2">
      <c r="A90" s="79" t="s">
        <v>189</v>
      </c>
      <c r="B90" s="80" t="s">
        <v>144</v>
      </c>
      <c r="C90" s="81" t="s">
        <v>209</v>
      </c>
      <c r="D90" s="77" t="s">
        <v>151</v>
      </c>
      <c r="E90" s="82">
        <v>5</v>
      </c>
      <c r="F90" s="83">
        <v>97.97</v>
      </c>
      <c r="G90" s="84"/>
      <c r="H90" s="84"/>
      <c r="I90" s="84"/>
      <c r="J90" s="84">
        <v>490</v>
      </c>
      <c r="K90" s="84"/>
      <c r="L90" s="84"/>
      <c r="M90" s="84"/>
    </row>
    <row r="91" spans="1:13" ht="48" x14ac:dyDescent="0.2">
      <c r="A91" s="79" t="s">
        <v>190</v>
      </c>
      <c r="B91" s="80" t="s">
        <v>144</v>
      </c>
      <c r="C91" s="81" t="s">
        <v>210</v>
      </c>
      <c r="D91" s="77" t="s">
        <v>152</v>
      </c>
      <c r="E91" s="82">
        <v>5</v>
      </c>
      <c r="F91" s="83">
        <v>5.89</v>
      </c>
      <c r="G91" s="84"/>
      <c r="H91" s="84"/>
      <c r="I91" s="84"/>
      <c r="J91" s="84">
        <v>29</v>
      </c>
      <c r="K91" s="84"/>
      <c r="L91" s="84"/>
      <c r="M91" s="84"/>
    </row>
    <row r="92" spans="1:13" ht="48" x14ac:dyDescent="0.2">
      <c r="A92" s="79" t="s">
        <v>191</v>
      </c>
      <c r="B92" s="80" t="s">
        <v>144</v>
      </c>
      <c r="C92" s="81" t="s">
        <v>211</v>
      </c>
      <c r="D92" s="77" t="s">
        <v>151</v>
      </c>
      <c r="E92" s="82">
        <v>25</v>
      </c>
      <c r="F92" s="83">
        <v>10.45</v>
      </c>
      <c r="G92" s="84"/>
      <c r="H92" s="84"/>
      <c r="I92" s="84"/>
      <c r="J92" s="84">
        <v>261</v>
      </c>
      <c r="K92" s="84"/>
      <c r="L92" s="84"/>
      <c r="M92" s="84"/>
    </row>
    <row r="93" spans="1:13" ht="60" x14ac:dyDescent="0.2">
      <c r="A93" s="79" t="s">
        <v>192</v>
      </c>
      <c r="B93" s="80" t="s">
        <v>144</v>
      </c>
      <c r="C93" s="81" t="s">
        <v>212</v>
      </c>
      <c r="D93" s="77" t="s">
        <v>151</v>
      </c>
      <c r="E93" s="82">
        <v>4</v>
      </c>
      <c r="F93" s="83">
        <v>15.26</v>
      </c>
      <c r="G93" s="84"/>
      <c r="H93" s="84"/>
      <c r="I93" s="84"/>
      <c r="J93" s="84">
        <v>61</v>
      </c>
      <c r="K93" s="84"/>
      <c r="L93" s="84"/>
      <c r="M93" s="84"/>
    </row>
    <row r="94" spans="1:13" ht="48" x14ac:dyDescent="0.2">
      <c r="A94" s="79" t="s">
        <v>193</v>
      </c>
      <c r="B94" s="80" t="s">
        <v>144</v>
      </c>
      <c r="C94" s="81" t="s">
        <v>213</v>
      </c>
      <c r="D94" s="77" t="s">
        <v>152</v>
      </c>
      <c r="E94" s="82">
        <v>2</v>
      </c>
      <c r="F94" s="83">
        <v>4.4800000000000004</v>
      </c>
      <c r="G94" s="84"/>
      <c r="H94" s="84"/>
      <c r="I94" s="84"/>
      <c r="J94" s="84">
        <v>9</v>
      </c>
      <c r="K94" s="84"/>
      <c r="L94" s="84"/>
      <c r="M94" s="84"/>
    </row>
    <row r="95" spans="1:13" ht="48" x14ac:dyDescent="0.2">
      <c r="A95" s="79" t="s">
        <v>194</v>
      </c>
      <c r="B95" s="80" t="s">
        <v>144</v>
      </c>
      <c r="C95" s="81" t="s">
        <v>214</v>
      </c>
      <c r="D95" s="77" t="s">
        <v>152</v>
      </c>
      <c r="E95" s="82">
        <v>2</v>
      </c>
      <c r="F95" s="83">
        <v>4.4800000000000004</v>
      </c>
      <c r="G95" s="84"/>
      <c r="H95" s="84"/>
      <c r="I95" s="84"/>
      <c r="J95" s="84">
        <v>9</v>
      </c>
      <c r="K95" s="84"/>
      <c r="L95" s="84"/>
      <c r="M95" s="84"/>
    </row>
    <row r="96" spans="1:13" ht="48" x14ac:dyDescent="0.2">
      <c r="A96" s="79" t="s">
        <v>195</v>
      </c>
      <c r="B96" s="80" t="s">
        <v>144</v>
      </c>
      <c r="C96" s="81" t="s">
        <v>215</v>
      </c>
      <c r="D96" s="77" t="s">
        <v>152</v>
      </c>
      <c r="E96" s="82">
        <v>2</v>
      </c>
      <c r="F96" s="83">
        <v>9.06</v>
      </c>
      <c r="G96" s="84"/>
      <c r="H96" s="84"/>
      <c r="I96" s="84"/>
      <c r="J96" s="84">
        <v>18</v>
      </c>
      <c r="K96" s="84"/>
      <c r="L96" s="84"/>
      <c r="M96" s="84"/>
    </row>
    <row r="97" spans="1:13" ht="48" x14ac:dyDescent="0.2">
      <c r="A97" s="79" t="s">
        <v>196</v>
      </c>
      <c r="B97" s="80" t="s">
        <v>144</v>
      </c>
      <c r="C97" s="81" t="s">
        <v>216</v>
      </c>
      <c r="D97" s="77" t="s">
        <v>151</v>
      </c>
      <c r="E97" s="82">
        <v>4</v>
      </c>
      <c r="F97" s="83">
        <v>4.01</v>
      </c>
      <c r="G97" s="84"/>
      <c r="H97" s="84"/>
      <c r="I97" s="84"/>
      <c r="J97" s="84">
        <v>16</v>
      </c>
      <c r="K97" s="84"/>
      <c r="L97" s="84"/>
      <c r="M97" s="84"/>
    </row>
    <row r="98" spans="1:13" ht="48" x14ac:dyDescent="0.2">
      <c r="A98" s="79" t="s">
        <v>197</v>
      </c>
      <c r="B98" s="80" t="s">
        <v>144</v>
      </c>
      <c r="C98" s="81" t="s">
        <v>217</v>
      </c>
      <c r="D98" s="77" t="s">
        <v>151</v>
      </c>
      <c r="E98" s="82">
        <v>5</v>
      </c>
      <c r="F98" s="83">
        <v>60.69</v>
      </c>
      <c r="G98" s="84"/>
      <c r="H98" s="84"/>
      <c r="I98" s="84"/>
      <c r="J98" s="84">
        <v>303</v>
      </c>
      <c r="K98" s="84"/>
      <c r="L98" s="84"/>
      <c r="M98" s="84"/>
    </row>
    <row r="99" spans="1:13" ht="15" x14ac:dyDescent="0.2">
      <c r="A99" s="123" t="s">
        <v>95</v>
      </c>
      <c r="B99" s="124"/>
      <c r="C99" s="124"/>
      <c r="D99" s="124"/>
      <c r="E99" s="124"/>
      <c r="F99" s="124"/>
      <c r="G99" s="124"/>
      <c r="H99" s="124"/>
      <c r="I99" s="124"/>
      <c r="J99" s="83">
        <v>5175</v>
      </c>
      <c r="K99" s="84"/>
      <c r="L99" s="84"/>
      <c r="M99" s="84"/>
    </row>
    <row r="100" spans="1:13" ht="15" x14ac:dyDescent="0.2">
      <c r="A100" s="133" t="s">
        <v>153</v>
      </c>
      <c r="B100" s="124"/>
      <c r="C100" s="124"/>
      <c r="D100" s="124"/>
      <c r="E100" s="124"/>
      <c r="F100" s="124"/>
      <c r="G100" s="124"/>
      <c r="H100" s="124"/>
      <c r="I100" s="124"/>
      <c r="J100" s="84"/>
      <c r="K100" s="84"/>
      <c r="L100" s="84"/>
      <c r="M100" s="84"/>
    </row>
    <row r="101" spans="1:13" ht="15" x14ac:dyDescent="0.2">
      <c r="A101" s="123" t="s">
        <v>154</v>
      </c>
      <c r="B101" s="124"/>
      <c r="C101" s="124"/>
      <c r="D101" s="124"/>
      <c r="E101" s="124"/>
      <c r="F101" s="124"/>
      <c r="G101" s="124"/>
      <c r="H101" s="124"/>
      <c r="I101" s="124"/>
      <c r="J101" s="83">
        <v>5175</v>
      </c>
      <c r="K101" s="84"/>
      <c r="L101" s="84"/>
      <c r="M101" s="84"/>
    </row>
    <row r="102" spans="1:13" ht="15" x14ac:dyDescent="0.2">
      <c r="A102" s="123" t="s">
        <v>103</v>
      </c>
      <c r="B102" s="124"/>
      <c r="C102" s="124"/>
      <c r="D102" s="124"/>
      <c r="E102" s="124"/>
      <c r="F102" s="124"/>
      <c r="G102" s="124"/>
      <c r="H102" s="124"/>
      <c r="I102" s="124"/>
      <c r="J102" s="83">
        <v>5175</v>
      </c>
      <c r="K102" s="84"/>
      <c r="L102" s="84"/>
      <c r="M102" s="84"/>
    </row>
    <row r="103" spans="1:13" ht="15" x14ac:dyDescent="0.2">
      <c r="A103" s="123" t="s">
        <v>104</v>
      </c>
      <c r="B103" s="124"/>
      <c r="C103" s="124"/>
      <c r="D103" s="124"/>
      <c r="E103" s="124"/>
      <c r="F103" s="124"/>
      <c r="G103" s="124"/>
      <c r="H103" s="124"/>
      <c r="I103" s="124"/>
      <c r="J103" s="84"/>
      <c r="K103" s="84"/>
      <c r="L103" s="84"/>
      <c r="M103" s="84"/>
    </row>
    <row r="104" spans="1:13" ht="15" x14ac:dyDescent="0.2">
      <c r="A104" s="123" t="s">
        <v>105</v>
      </c>
      <c r="B104" s="124"/>
      <c r="C104" s="124"/>
      <c r="D104" s="124"/>
      <c r="E104" s="124"/>
      <c r="F104" s="124"/>
      <c r="G104" s="124"/>
      <c r="H104" s="124"/>
      <c r="I104" s="124"/>
      <c r="J104" s="83">
        <v>5175</v>
      </c>
      <c r="K104" s="84"/>
      <c r="L104" s="84"/>
      <c r="M104" s="84"/>
    </row>
    <row r="105" spans="1:13" ht="15" x14ac:dyDescent="0.2">
      <c r="A105" s="133" t="s">
        <v>155</v>
      </c>
      <c r="B105" s="124"/>
      <c r="C105" s="124"/>
      <c r="D105" s="124"/>
      <c r="E105" s="124"/>
      <c r="F105" s="124"/>
      <c r="G105" s="124"/>
      <c r="H105" s="124"/>
      <c r="I105" s="124"/>
      <c r="J105" s="86">
        <v>5175</v>
      </c>
      <c r="K105" s="84"/>
      <c r="L105" s="84"/>
      <c r="M105" s="84"/>
    </row>
    <row r="106" spans="1:13" ht="15" x14ac:dyDescent="0.2">
      <c r="A106" s="136" t="s">
        <v>156</v>
      </c>
      <c r="B106" s="137"/>
      <c r="C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</row>
    <row r="107" spans="1:13" ht="15" x14ac:dyDescent="0.2">
      <c r="A107" s="123" t="s">
        <v>157</v>
      </c>
      <c r="B107" s="124"/>
      <c r="C107" s="124"/>
      <c r="D107" s="124"/>
      <c r="E107" s="124"/>
      <c r="F107" s="124"/>
      <c r="G107" s="124"/>
      <c r="H107" s="124"/>
      <c r="I107" s="124"/>
      <c r="J107" s="83">
        <v>47046</v>
      </c>
      <c r="K107" s="83">
        <v>3461</v>
      </c>
      <c r="L107" s="83">
        <v>1313</v>
      </c>
      <c r="M107" s="83">
        <v>126</v>
      </c>
    </row>
    <row r="108" spans="1:13" ht="15" x14ac:dyDescent="0.2">
      <c r="A108" s="123" t="s">
        <v>158</v>
      </c>
      <c r="B108" s="124"/>
      <c r="C108" s="124"/>
      <c r="D108" s="124"/>
      <c r="E108" s="124"/>
      <c r="F108" s="124"/>
      <c r="G108" s="124"/>
      <c r="H108" s="124"/>
      <c r="I108" s="124"/>
      <c r="J108" s="83">
        <v>47762</v>
      </c>
      <c r="K108" s="83">
        <v>3981</v>
      </c>
      <c r="L108" s="83">
        <v>1509</v>
      </c>
      <c r="M108" s="83">
        <v>145</v>
      </c>
    </row>
    <row r="109" spans="1:13" ht="15" x14ac:dyDescent="0.2">
      <c r="A109" s="123" t="s">
        <v>97</v>
      </c>
      <c r="B109" s="124"/>
      <c r="C109" s="124"/>
      <c r="D109" s="124"/>
      <c r="E109" s="124"/>
      <c r="F109" s="124"/>
      <c r="G109" s="124"/>
      <c r="H109" s="124"/>
      <c r="I109" s="124"/>
      <c r="J109" s="83">
        <v>4382</v>
      </c>
      <c r="K109" s="84"/>
      <c r="L109" s="84"/>
      <c r="M109" s="84"/>
    </row>
    <row r="110" spans="1:13" ht="15" x14ac:dyDescent="0.2">
      <c r="A110" s="123" t="s">
        <v>98</v>
      </c>
      <c r="B110" s="124"/>
      <c r="C110" s="124"/>
      <c r="D110" s="124"/>
      <c r="E110" s="124"/>
      <c r="F110" s="124"/>
      <c r="G110" s="124"/>
      <c r="H110" s="124"/>
      <c r="I110" s="124"/>
      <c r="J110" s="83">
        <v>2692</v>
      </c>
      <c r="K110" s="84"/>
      <c r="L110" s="84"/>
      <c r="M110" s="84"/>
    </row>
    <row r="111" spans="1:13" ht="15" x14ac:dyDescent="0.2">
      <c r="A111" s="133" t="s">
        <v>159</v>
      </c>
      <c r="B111" s="124"/>
      <c r="C111" s="124"/>
      <c r="D111" s="124"/>
      <c r="E111" s="124"/>
      <c r="F111" s="124"/>
      <c r="G111" s="124"/>
      <c r="H111" s="124"/>
      <c r="I111" s="124"/>
      <c r="J111" s="84"/>
      <c r="K111" s="84"/>
      <c r="L111" s="84"/>
      <c r="M111" s="84"/>
    </row>
    <row r="112" spans="1:13" ht="15" x14ac:dyDescent="0.2">
      <c r="A112" s="123" t="s">
        <v>140</v>
      </c>
      <c r="B112" s="124"/>
      <c r="C112" s="124"/>
      <c r="D112" s="124"/>
      <c r="E112" s="124"/>
      <c r="F112" s="124"/>
      <c r="G112" s="124"/>
      <c r="H112" s="124"/>
      <c r="I112" s="124"/>
      <c r="J112" s="83">
        <v>37252</v>
      </c>
      <c r="K112" s="84"/>
      <c r="L112" s="84"/>
      <c r="M112" s="84"/>
    </row>
    <row r="113" spans="1:13" ht="15" x14ac:dyDescent="0.2">
      <c r="A113" s="123" t="s">
        <v>141</v>
      </c>
      <c r="B113" s="124"/>
      <c r="C113" s="124"/>
      <c r="D113" s="124"/>
      <c r="E113" s="124"/>
      <c r="F113" s="124"/>
      <c r="G113" s="124"/>
      <c r="H113" s="124"/>
      <c r="I113" s="124"/>
      <c r="J113" s="83">
        <v>17584</v>
      </c>
      <c r="K113" s="84"/>
      <c r="L113" s="84"/>
      <c r="M113" s="84"/>
    </row>
    <row r="114" spans="1:13" ht="15" x14ac:dyDescent="0.2">
      <c r="A114" s="123" t="s">
        <v>160</v>
      </c>
      <c r="B114" s="124"/>
      <c r="C114" s="124"/>
      <c r="D114" s="124"/>
      <c r="E114" s="124"/>
      <c r="F114" s="124"/>
      <c r="G114" s="124"/>
      <c r="H114" s="124"/>
      <c r="I114" s="124"/>
      <c r="J114" s="84"/>
      <c r="K114" s="84"/>
      <c r="L114" s="84"/>
      <c r="M114" s="84"/>
    </row>
    <row r="115" spans="1:13" ht="15" x14ac:dyDescent="0.2">
      <c r="A115" s="123" t="s">
        <v>103</v>
      </c>
      <c r="B115" s="124"/>
      <c r="C115" s="124"/>
      <c r="D115" s="124"/>
      <c r="E115" s="124"/>
      <c r="F115" s="124"/>
      <c r="G115" s="124"/>
      <c r="H115" s="124"/>
      <c r="I115" s="124"/>
      <c r="J115" s="83">
        <v>54836</v>
      </c>
      <c r="K115" s="84"/>
      <c r="L115" s="84"/>
      <c r="M115" s="84"/>
    </row>
    <row r="116" spans="1:13" ht="15" x14ac:dyDescent="0.2">
      <c r="A116" s="123" t="s">
        <v>104</v>
      </c>
      <c r="B116" s="124"/>
      <c r="C116" s="124"/>
      <c r="D116" s="124"/>
      <c r="E116" s="124"/>
      <c r="F116" s="124"/>
      <c r="G116" s="124"/>
      <c r="H116" s="124"/>
      <c r="I116" s="124"/>
      <c r="J116" s="84"/>
      <c r="K116" s="84"/>
      <c r="L116" s="84"/>
      <c r="M116" s="84"/>
    </row>
    <row r="117" spans="1:13" ht="15" x14ac:dyDescent="0.2">
      <c r="A117" s="123" t="s">
        <v>105</v>
      </c>
      <c r="B117" s="124"/>
      <c r="C117" s="124"/>
      <c r="D117" s="124"/>
      <c r="E117" s="124"/>
      <c r="F117" s="124"/>
      <c r="G117" s="124"/>
      <c r="H117" s="124"/>
      <c r="I117" s="124"/>
      <c r="J117" s="83">
        <v>42272</v>
      </c>
      <c r="K117" s="84"/>
      <c r="L117" s="84"/>
      <c r="M117" s="84"/>
    </row>
    <row r="118" spans="1:13" ht="15" x14ac:dyDescent="0.2">
      <c r="A118" s="123" t="s">
        <v>106</v>
      </c>
      <c r="B118" s="124"/>
      <c r="C118" s="124"/>
      <c r="D118" s="124"/>
      <c r="E118" s="124"/>
      <c r="F118" s="124"/>
      <c r="G118" s="124"/>
      <c r="H118" s="124"/>
      <c r="I118" s="124"/>
      <c r="J118" s="83">
        <v>1509</v>
      </c>
      <c r="K118" s="84"/>
      <c r="L118" s="84"/>
      <c r="M118" s="84"/>
    </row>
    <row r="119" spans="1:13" ht="15" x14ac:dyDescent="0.2">
      <c r="A119" s="123" t="s">
        <v>107</v>
      </c>
      <c r="B119" s="124"/>
      <c r="C119" s="124"/>
      <c r="D119" s="124"/>
      <c r="E119" s="124"/>
      <c r="F119" s="124"/>
      <c r="G119" s="124"/>
      <c r="H119" s="124"/>
      <c r="I119" s="124"/>
      <c r="J119" s="83">
        <v>4126</v>
      </c>
      <c r="K119" s="84"/>
      <c r="L119" s="84"/>
      <c r="M119" s="84"/>
    </row>
    <row r="120" spans="1:13" ht="15" x14ac:dyDescent="0.2">
      <c r="A120" s="123" t="s">
        <v>108</v>
      </c>
      <c r="B120" s="124"/>
      <c r="C120" s="124"/>
      <c r="D120" s="124"/>
      <c r="E120" s="124"/>
      <c r="F120" s="124"/>
      <c r="G120" s="124"/>
      <c r="H120" s="124"/>
      <c r="I120" s="124"/>
      <c r="J120" s="83">
        <v>4382</v>
      </c>
      <c r="K120" s="84"/>
      <c r="L120" s="84"/>
      <c r="M120" s="84"/>
    </row>
    <row r="121" spans="1:13" ht="15" x14ac:dyDescent="0.2">
      <c r="A121" s="123" t="s">
        <v>109</v>
      </c>
      <c r="B121" s="124"/>
      <c r="C121" s="124"/>
      <c r="D121" s="124"/>
      <c r="E121" s="124"/>
      <c r="F121" s="124"/>
      <c r="G121" s="124"/>
      <c r="H121" s="124"/>
      <c r="I121" s="124"/>
      <c r="J121" s="83">
        <v>2692</v>
      </c>
      <c r="K121" s="84"/>
      <c r="L121" s="84"/>
      <c r="M121" s="84"/>
    </row>
    <row r="122" spans="1:13" ht="15" x14ac:dyDescent="0.2">
      <c r="A122" s="133" t="s">
        <v>161</v>
      </c>
      <c r="B122" s="124"/>
      <c r="C122" s="124"/>
      <c r="D122" s="124"/>
      <c r="E122" s="124"/>
      <c r="F122" s="124"/>
      <c r="G122" s="124"/>
      <c r="H122" s="124"/>
      <c r="I122" s="124"/>
      <c r="J122" s="86">
        <v>54836</v>
      </c>
      <c r="K122" s="84"/>
      <c r="L122" s="84"/>
      <c r="M122" s="84"/>
    </row>
    <row r="123" spans="1:13" x14ac:dyDescent="0.2">
      <c r="C123" s="27"/>
      <c r="D123" s="28"/>
      <c r="E123" s="28"/>
      <c r="F123" s="29"/>
      <c r="G123" s="29"/>
      <c r="H123" s="29"/>
      <c r="I123" s="29"/>
      <c r="J123" s="29"/>
    </row>
    <row r="124" spans="1:13" x14ac:dyDescent="0.2">
      <c r="C124" s="27"/>
      <c r="D124" s="28"/>
      <c r="E124" s="28"/>
      <c r="F124" s="29"/>
      <c r="G124" s="29"/>
      <c r="H124" s="29"/>
      <c r="I124" s="29"/>
      <c r="J124" s="29"/>
    </row>
    <row r="125" spans="1:13" x14ac:dyDescent="0.2">
      <c r="C125" s="103" t="s">
        <v>223</v>
      </c>
      <c r="D125" s="103"/>
      <c r="E125" s="103"/>
      <c r="F125" s="103"/>
      <c r="G125" s="103"/>
      <c r="H125" s="103"/>
      <c r="I125" s="103"/>
      <c r="J125" s="103"/>
    </row>
  </sheetData>
  <mergeCells count="75">
    <mergeCell ref="A110:I110"/>
    <mergeCell ref="A111:I111"/>
    <mergeCell ref="A112:I112"/>
    <mergeCell ref="A113:I113"/>
    <mergeCell ref="A102:I102"/>
    <mergeCell ref="A103:I103"/>
    <mergeCell ref="A104:I104"/>
    <mergeCell ref="A105:I105"/>
    <mergeCell ref="A106:M106"/>
    <mergeCell ref="A107:I107"/>
    <mergeCell ref="A78:M78"/>
    <mergeCell ref="A80:I80"/>
    <mergeCell ref="A81:I81"/>
    <mergeCell ref="A82:I82"/>
    <mergeCell ref="A83:I83"/>
    <mergeCell ref="A52:I52"/>
    <mergeCell ref="A77:I77"/>
    <mergeCell ref="A71:I71"/>
    <mergeCell ref="A72:I72"/>
    <mergeCell ref="A73:I73"/>
    <mergeCell ref="A74:I74"/>
    <mergeCell ref="A75:I75"/>
    <mergeCell ref="A38:I38"/>
    <mergeCell ref="A39:I39"/>
    <mergeCell ref="A40:I40"/>
    <mergeCell ref="A41:I41"/>
    <mergeCell ref="A42:I42"/>
    <mergeCell ref="A120:I120"/>
    <mergeCell ref="A121:I121"/>
    <mergeCell ref="A122:I122"/>
    <mergeCell ref="E16:F16"/>
    <mergeCell ref="E19:F19"/>
    <mergeCell ref="E20:F20"/>
    <mergeCell ref="E18:F18"/>
    <mergeCell ref="E17:F17"/>
    <mergeCell ref="A114:I114"/>
    <mergeCell ref="A115:I115"/>
    <mergeCell ref="A116:I116"/>
    <mergeCell ref="A117:I117"/>
    <mergeCell ref="A118:I118"/>
    <mergeCell ref="A119:I119"/>
    <mergeCell ref="A108:I108"/>
    <mergeCell ref="A109:I109"/>
    <mergeCell ref="A101:I101"/>
    <mergeCell ref="A70:I70"/>
    <mergeCell ref="A44:I44"/>
    <mergeCell ref="A45:I45"/>
    <mergeCell ref="A46:I46"/>
    <mergeCell ref="A47:I47"/>
    <mergeCell ref="A48:I48"/>
    <mergeCell ref="A49:I49"/>
    <mergeCell ref="A84:I84"/>
    <mergeCell ref="A85:I85"/>
    <mergeCell ref="A86:M86"/>
    <mergeCell ref="A99:I99"/>
    <mergeCell ref="A100:I100"/>
    <mergeCell ref="A76:I76"/>
    <mergeCell ref="A50:I50"/>
    <mergeCell ref="A51:I51"/>
    <mergeCell ref="C125:J125"/>
    <mergeCell ref="A43:I43"/>
    <mergeCell ref="A24:A26"/>
    <mergeCell ref="B24:B26"/>
    <mergeCell ref="C24:C26"/>
    <mergeCell ref="D24:D26"/>
    <mergeCell ref="E24:E26"/>
    <mergeCell ref="A28:M28"/>
    <mergeCell ref="F24:I24"/>
    <mergeCell ref="J24:M24"/>
    <mergeCell ref="F25:F26"/>
    <mergeCell ref="G25:I25"/>
    <mergeCell ref="J25:J26"/>
    <mergeCell ref="K25:M25"/>
    <mergeCell ref="A53:I53"/>
    <mergeCell ref="A54:M54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Сводный сметный расчет</vt:lpstr>
      <vt:lpstr>ЛС 02-01-01</vt:lpstr>
      <vt:lpstr>'Сводный сметный расчет'!Заголовки_для_печати</vt:lpstr>
      <vt:lpstr>'ЛС 02-01-01'!Область_печати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Корсун Наталья Олеговна</cp:lastModifiedBy>
  <cp:lastPrinted>2018-01-12T02:13:22Z</cp:lastPrinted>
  <dcterms:created xsi:type="dcterms:W3CDTF">2002-03-25T05:35:56Z</dcterms:created>
  <dcterms:modified xsi:type="dcterms:W3CDTF">2018-01-12T02:30:26Z</dcterms:modified>
</cp:coreProperties>
</file>