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1340" windowHeight="9345" activeTab="1"/>
  </bookViews>
  <sheets>
    <sheet name="Сводный сметный расчет" sheetId="1" r:id="rId1"/>
    <sheet name="ЛС 02-01-01" sheetId="2" r:id="rId2"/>
  </sheets>
  <definedNames>
    <definedName name="_xlnm.Print_Titles" localSheetId="0">'Сводный сметный расчет'!$25:$25</definedName>
    <definedName name="_xlnm.Print_Area" localSheetId="1">'ЛС 02-01-01'!$A$1:$M$113</definedName>
    <definedName name="_xlnm.Print_Area" localSheetId="0">'Сводный сметный расчет'!$A$1:$H$60</definedName>
  </definedNames>
  <calcPr calcId="145621"/>
</workbook>
</file>

<file path=xl/calcChain.xml><?xml version="1.0" encoding="utf-8"?>
<calcChain xmlns="http://schemas.openxmlformats.org/spreadsheetml/2006/main">
  <c r="I53" i="1" l="1"/>
  <c r="H49" i="1" l="1"/>
  <c r="H48" i="1"/>
  <c r="E52" i="1"/>
  <c r="E53" i="1" s="1"/>
  <c r="E54" i="1" s="1"/>
  <c r="E55" i="1" s="1"/>
  <c r="D52" i="1"/>
  <c r="D53" i="1" s="1"/>
  <c r="G51" i="1"/>
  <c r="H51" i="1" s="1"/>
  <c r="G50" i="1"/>
  <c r="H50" i="1" s="1"/>
  <c r="F49" i="1"/>
  <c r="F52" i="1" s="1"/>
  <c r="F53" i="1" s="1"/>
  <c r="F54" i="1" s="1"/>
  <c r="F55" i="1" s="1"/>
  <c r="E48" i="1"/>
  <c r="D54" i="1" l="1"/>
  <c r="D55" i="1" s="1"/>
  <c r="H55" i="1" s="1"/>
  <c r="G52" i="1"/>
  <c r="G53" i="1" s="1"/>
  <c r="G54" i="1" s="1"/>
  <c r="G55" i="1" s="1"/>
  <c r="H52" i="1" l="1"/>
  <c r="H54" i="1"/>
  <c r="H53" i="1"/>
</calcChain>
</file>

<file path=xl/sharedStrings.xml><?xml version="1.0" encoding="utf-8"?>
<sst xmlns="http://schemas.openxmlformats.org/spreadsheetml/2006/main" count="310" uniqueCount="214">
  <si>
    <t>(наименование стройки)</t>
  </si>
  <si>
    <t>№ пп</t>
  </si>
  <si>
    <t>монтажных работ</t>
  </si>
  <si>
    <t>оборудования, мебели, инвентаря</t>
  </si>
  <si>
    <t>прочих</t>
  </si>
  <si>
    <t>СВОДНЫЙ СМЕТНЫЙ РАСЧЕТ СТОИМОСТИ СТРОИТЕЛЬСТВА</t>
  </si>
  <si>
    <t>Номера сметных расчетов и смет</t>
  </si>
  <si>
    <t>Наименование глав, объектов, работ и затрат</t>
  </si>
  <si>
    <t>строитель-
ных работ</t>
  </si>
  <si>
    <t>Сметная стоимость, руб.</t>
  </si>
  <si>
    <t>Общая сметная стоимость, руб.</t>
  </si>
  <si>
    <t>Глава 2. Основные объекты строительства</t>
  </si>
  <si>
    <t>ЛС 02-01-01</t>
  </si>
  <si>
    <t>Оснащение Томмотского РЭС УПАТС с подключением к общей телефоной сети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</si>
  <si>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</si>
  <si>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</si>
  <si>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</si>
  <si>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</si>
  <si>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ГСН-81-05-01-2001 п.2,6</t>
  </si>
  <si>
    <t>Временные здания и сооружения - 3,9%*0,8</t>
  </si>
  <si>
    <t>Итого по Главе 8. "Временные здания и сооружения"</t>
  </si>
  <si>
    <t>Итого по Главам 1-8</t>
  </si>
  <si>
    <t>Глава 9. Прочие работы и затраты</t>
  </si>
  <si>
    <t>ГСН-81-05-02-2007</t>
  </si>
  <si>
    <t>Производство работ в зимнее время - 6,1%</t>
  </si>
  <si>
    <t>Пусконаладочные работы 7% от стоимости оборудования</t>
  </si>
  <si>
    <t>Расчет ЛС 02-01-01 р 3</t>
  </si>
  <si>
    <t>Первозка свыше 3 км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</si>
  <si>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</si>
  <si>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</si>
  <si>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</si>
  <si>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Итого по Главам 1-12</t>
  </si>
  <si>
    <t>Непредвиденные затраты</t>
  </si>
  <si>
    <t>МДС 81-35.2004 п.4.96</t>
  </si>
  <si>
    <t>Непредвиденные затраты - 3%</t>
  </si>
  <si>
    <t>Итого "Непредвиденные затраты"</t>
  </si>
  <si>
    <t>Всего по сводному расчету</t>
  </si>
  <si>
    <t xml:space="preserve">Индекс изменения сметной стоимости СМР на 1 квартал 2017г. к уровню базы 2001г (Приложение к письму Минстроя и ЖКХ  РФ  от 20.03.2017г. №8802-ХМ/09)
</t>
  </si>
  <si>
    <t>Пусконаладочные работы 22,93*1,03 (непредв.)</t>
  </si>
  <si>
    <t>Прочие 8,42*1,03 (непредв.)</t>
  </si>
  <si>
    <t>Всего в текущих ценах</t>
  </si>
  <si>
    <t>Дефлятор на 2018 год 4,4%</t>
  </si>
  <si>
    <t>НДС   18%</t>
  </si>
  <si>
    <t>СМР  11,63*0,964=11,21</t>
  </si>
  <si>
    <t>Оборудование 4,28</t>
  </si>
  <si>
    <t>Оснащение Томмотского РЭС УПАТС с подключением к общей телефонной сети филиала АО "ДРСК" "ЮЯЭС"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</si>
  <si>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</si>
  <si>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</si>
  <si>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</si>
  <si>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</si>
  <si>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 xml:space="preserve">Основание: </t>
  </si>
  <si>
    <t>Сметная стоимость _______________________________________________________________________________________________</t>
  </si>
  <si>
    <t>___________________________282,831</t>
  </si>
  <si>
    <t>тыс. руб.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</si>
  <si>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</si>
  <si>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_______________________________________________________________________________________________17,878</t>
  </si>
  <si>
    <t xml:space="preserve">      оборудования _______________________________________________________________________________________________</t>
  </si>
  <si>
    <t>_______________________________________________________________________________________________264,953</t>
  </si>
  <si>
    <t>Средства  на оплату труда _______________________________________________________________________________________________</t>
  </si>
  <si>
    <t>___________________________6,654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</si>
  <si>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</si>
  <si>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_______________________________________________________________________________________________496,48</t>
  </si>
  <si>
    <t>чел.час</t>
  </si>
  <si>
    <t>Обоснование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</si>
  <si>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</si>
  <si>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</si>
  <si>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</si>
  <si>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</si>
  <si>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</si>
  <si>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Всего</t>
  </si>
  <si>
    <t>В том числе</t>
  </si>
  <si>
    <t>Осн.З/п</t>
  </si>
  <si>
    <t>Эк.Маш.</t>
  </si>
  <si>
    <t>З/пМех</t>
  </si>
  <si>
    <t>Раздел 1. Монтажные работы</t>
  </si>
  <si>
    <t>1</t>
  </si>
  <si>
    <t>Установка: и сборка рядовых каркасов</t>
  </si>
  <si>
    <t>1 статив</t>
  </si>
  <si>
    <t>2</t>
  </si>
  <si>
    <t>Съемные и выдвижные блоки (модули, ячейки, ТЭЗ), масса: до 5 кг</t>
  </si>
  <si>
    <t>1 шт.</t>
  </si>
  <si>
    <t>3</t>
  </si>
  <si>
    <t>Приборы, устанавливаемые на металлоконструкциях, щитах и пультах, масса: до 5 кг</t>
  </si>
  <si>
    <t>4</t>
  </si>
  <si>
    <t>Отдельно устанавливаемый: преобразователь или блок питания</t>
  </si>
  <si>
    <t>5</t>
  </si>
  <si>
    <t>Программирование сетевого элемента и отладка его работы (мультиплексор, регенератор)</t>
  </si>
  <si>
    <t>1 сетевой элемент</t>
  </si>
  <si>
    <t>6</t>
  </si>
  <si>
    <t>7</t>
  </si>
  <si>
    <t>8</t>
  </si>
  <si>
    <t>9</t>
  </si>
  <si>
    <t>Кросс абонентских линий</t>
  </si>
  <si>
    <t>1 стрейф</t>
  </si>
  <si>
    <t>10</t>
  </si>
  <si>
    <t>11</t>
  </si>
  <si>
    <t>ФЕРм10-01-051-12</t>
  </si>
  <si>
    <t>Разделка и включение кабеля и провода пистолетом, емкость кабеля: 10х3</t>
  </si>
  <si>
    <t>10 концов кабеля</t>
  </si>
  <si>
    <t>13</t>
  </si>
  <si>
    <t>Колонка распределительная со штепсельными розетками на ток 25 А, устанавливаемая на модульной коробке и присоединяемая к магистрали из проводов с жилами сечением: до 35 мм2</t>
  </si>
  <si>
    <t>14</t>
  </si>
  <si>
    <t>Включение электропитания на оборудование</t>
  </si>
  <si>
    <t>15</t>
  </si>
  <si>
    <t>16</t>
  </si>
  <si>
    <t>38</t>
  </si>
  <si>
    <t>ФЕРм10-02-030-01</t>
  </si>
  <si>
    <t>Аппарат телефонный системы ЦБ или АТС: настольный</t>
  </si>
  <si>
    <t>Итого прямые затраты по разделу в ценах 2001г.</t>
  </si>
  <si>
    <t>Накладные расходы</t>
  </si>
  <si>
    <t>Сметная прибыль</t>
  </si>
  <si>
    <t>Итоги по разделу 1 Монтажные работы :</t>
  </si>
  <si>
    <t xml:space="preserve">  Монтаж оборудования</t>
  </si>
  <si>
    <t xml:space="preserve">  Монтаж радиотелевизионного и электронного оборудования</t>
  </si>
  <si>
    <t xml:space="preserve">  Электромонтажные работы на других объектах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</si>
  <si>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</si>
  <si>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</si>
  <si>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</si>
  <si>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</si>
  <si>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</si>
  <si>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</si>
  <si>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</si>
  <si>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Итого по разделу 1 Монтажные работы</t>
  </si>
  <si>
    <t>Раздел 2. Оборудование</t>
  </si>
  <si>
    <t>Счет на оплату №117 ООО Элком от 14.02.14 г.</t>
  </si>
  <si>
    <t>Коррал Р200, комплект основной корзины Р00</t>
  </si>
  <si>
    <t>шт</t>
  </si>
  <si>
    <t>8 N Office Карта соединительных линий с переключением при сбое электр. питания (8 поров)</t>
  </si>
  <si>
    <t>MRC-16 Модуль на 16 медиа каналов</t>
  </si>
  <si>
    <t>Coral Author ISDNet авторизация функии</t>
  </si>
  <si>
    <t>Coral SW-48 Office пакет расширения ПО на 48 портов</t>
  </si>
  <si>
    <t>8 SA Office Карта абонентских линий (8 внутренних портов)</t>
  </si>
  <si>
    <t>16 SAX Office Карта расширения на 16 портов</t>
  </si>
  <si>
    <t>PRI-2DT Office Карта первичного интерфейса</t>
  </si>
  <si>
    <t>Кабель Ampherol 15 м</t>
  </si>
  <si>
    <t>Author 10 SIP terminals, комплект ключей авторизации функции на 10 терминалов</t>
  </si>
  <si>
    <t>Author IP Net, комплект ключей авторизации на 4 канала</t>
  </si>
  <si>
    <t>Телекоммуникационный шкаф Rittal в составе</t>
  </si>
  <si>
    <t>SIP-телефон с РоЕ, 48 кнопок, графический дисплей 320*60</t>
  </si>
  <si>
    <t>Блок питания для телефонов TPS300EU</t>
  </si>
  <si>
    <t>DK 3U FM-несущий модуль для 3/5 LS-PLUS</t>
  </si>
  <si>
    <t>Коралл Р 500 МРТ-30 карта первичного интерфейса</t>
  </si>
  <si>
    <t>Источник бесперебойного питания Eaton 9130i</t>
  </si>
  <si>
    <t>Батарейный модуль для ИБП</t>
  </si>
  <si>
    <t>Разъем для кабеля питания IEC 60320 C14</t>
  </si>
  <si>
    <t>Блок розеток 19 с13*8 Rittal</t>
  </si>
  <si>
    <t>Провод ПВС 3*2,5</t>
  </si>
  <si>
    <t>м</t>
  </si>
  <si>
    <t>Krone 6089 1 102-06 плинт /10 с нормально замкнутыми контактами</t>
  </si>
  <si>
    <t>Krone 5909 1 063-05 штекер защиты 2/1(10 шт, 1 шина заземления)</t>
  </si>
  <si>
    <t>к-т</t>
  </si>
  <si>
    <t>DKC 00317 TMC 22/1*10 кабель канал</t>
  </si>
  <si>
    <t>Блок питания PS 500 AC для АТС Корал500</t>
  </si>
  <si>
    <t>Итоги по разделу 2 Оборудование :</t>
  </si>
  <si>
    <t xml:space="preserve">  Оборудование</t>
  </si>
  <si>
    <t xml:space="preserve">      Оборудование</t>
  </si>
  <si>
    <t xml:space="preserve">  Итого по разделу 2 Оборудование</t>
  </si>
  <si>
    <t>ИТОГИ ПО СМЕТЕ:</t>
  </si>
  <si>
    <t>Итого прямые затраты по смете в ценах 2001г.</t>
  </si>
  <si>
    <t>Итоги по смете:</t>
  </si>
  <si>
    <t xml:space="preserve">  Итого Монтажные работы</t>
  </si>
  <si>
    <t xml:space="preserve">  Итого Оборудование</t>
  </si>
  <si>
    <t xml:space="preserve">  ВСЕГО по смете</t>
  </si>
  <si>
    <r>
      <t>ФЕРм10-02-050-01</t>
    </r>
    <r>
      <rPr>
        <i/>
        <sz val="9"/>
        <rFont val="Times New Roman"/>
        <family val="1"/>
        <charset val="204"/>
      </rPr>
      <t xml:space="preserve">
шкаф телекоммуникационный</t>
    </r>
  </si>
  <si>
    <r>
      <t>ФЕРм11-04-008-01</t>
    </r>
    <r>
      <rPr>
        <i/>
        <sz val="9"/>
        <rFont val="Times New Roman"/>
        <family val="1"/>
        <charset val="204"/>
      </rPr>
      <t xml:space="preserve">
монтаж основной корзины</t>
    </r>
  </si>
  <si>
    <r>
      <t>ФЕРм11-03-001-01</t>
    </r>
    <r>
      <rPr>
        <i/>
        <sz val="9"/>
        <rFont val="Times New Roman"/>
        <family val="1"/>
        <charset val="204"/>
      </rPr>
      <t xml:space="preserve">
установка карт в основную корзину</t>
    </r>
  </si>
  <si>
    <r>
      <t>ФЕРм10-02-016-06</t>
    </r>
    <r>
      <rPr>
        <i/>
        <sz val="9"/>
        <rFont val="Times New Roman"/>
        <family val="1"/>
        <charset val="204"/>
      </rPr>
      <t xml:space="preserve">
блок питания</t>
    </r>
  </si>
  <si>
    <r>
      <t>ФЕРм11-04-008-01</t>
    </r>
    <r>
      <rPr>
        <i/>
        <sz val="9"/>
        <rFont val="Times New Roman"/>
        <family val="1"/>
        <charset val="204"/>
      </rPr>
      <t xml:space="preserve">
батарейный модуль к ИБП</t>
    </r>
  </si>
  <si>
    <r>
      <t>ФЕРм10-06-068-16</t>
    </r>
    <r>
      <rPr>
        <i/>
        <sz val="9"/>
        <rFont val="Times New Roman"/>
        <family val="1"/>
        <charset val="204"/>
      </rPr>
      <t xml:space="preserve">
установка ПО пакета расширения</t>
    </r>
  </si>
  <si>
    <r>
      <t>ФЕРм10-06-068-16</t>
    </r>
    <r>
      <rPr>
        <i/>
        <sz val="9"/>
        <rFont val="Times New Roman"/>
        <family val="1"/>
        <charset val="204"/>
      </rPr>
      <t xml:space="preserve">
установка авторизации функии ISDNet</t>
    </r>
  </si>
  <si>
    <r>
      <t>ФЕРм10-06-068-16</t>
    </r>
    <r>
      <rPr>
        <i/>
        <sz val="9"/>
        <rFont val="Times New Roman"/>
        <family val="1"/>
        <charset val="204"/>
      </rPr>
      <t xml:space="preserve">
установка комплекта ключей авторизации на IP Net</t>
    </r>
  </si>
  <si>
    <r>
      <t>ФЕРм10-06-068-16</t>
    </r>
    <r>
      <rPr>
        <i/>
        <sz val="9"/>
        <rFont val="Times New Roman"/>
        <family val="1"/>
        <charset val="204"/>
      </rPr>
      <t xml:space="preserve">
установка комплекта ключей авторизации на 10 SIP</t>
    </r>
  </si>
  <si>
    <r>
      <t>ФЕРм10-01-014-01</t>
    </r>
    <r>
      <rPr>
        <i/>
        <sz val="9"/>
        <rFont val="Times New Roman"/>
        <family val="1"/>
        <charset val="204"/>
      </rPr>
      <t xml:space="preserve">
монтаж несущего модуля DK</t>
    </r>
  </si>
  <si>
    <r>
      <t>ФЕРм11-04-008-01</t>
    </r>
    <r>
      <rPr>
        <i/>
        <sz val="9"/>
        <rFont val="Times New Roman"/>
        <family val="1"/>
        <charset val="204"/>
      </rPr>
      <t xml:space="preserve">
установка плинтов</t>
    </r>
  </si>
  <si>
    <r>
      <t>0,3</t>
    </r>
    <r>
      <rPr>
        <i/>
        <sz val="6"/>
        <rFont val="Times New Roman"/>
        <family val="1"/>
        <charset val="204"/>
      </rPr>
      <t xml:space="preserve">
3 / 10</t>
    </r>
  </si>
  <si>
    <r>
      <t>ФЕРм08-03-544-03</t>
    </r>
    <r>
      <rPr>
        <i/>
        <sz val="9"/>
        <rFont val="Times New Roman"/>
        <family val="1"/>
        <charset val="204"/>
      </rPr>
      <t xml:space="preserve">
блок розеток</t>
    </r>
  </si>
  <si>
    <r>
      <t>ФЕРм10-02-053-01</t>
    </r>
    <r>
      <rPr>
        <i/>
        <sz val="9"/>
        <rFont val="Times New Roman"/>
        <family val="1"/>
        <charset val="204"/>
      </rPr>
      <t xml:space="preserve">
монтаж карты первичного интерфейса</t>
    </r>
  </si>
  <si>
    <r>
      <t>ФЕРм10-06-068-16</t>
    </r>
    <r>
      <rPr>
        <i/>
        <sz val="9"/>
        <rFont val="Times New Roman"/>
        <family val="1"/>
        <charset val="204"/>
      </rPr>
      <t xml:space="preserve">
установка авторизации на 10 пользователей</t>
    </r>
  </si>
  <si>
    <r>
      <t>ФЕРм10-06-068-16</t>
    </r>
    <r>
      <rPr>
        <i/>
        <sz val="9"/>
        <rFont val="Times New Roman"/>
        <family val="1"/>
        <charset val="204"/>
      </rPr>
      <t xml:space="preserve">
Обновление ПО АТС</t>
    </r>
  </si>
  <si>
    <r>
      <t>62</t>
    </r>
    <r>
      <rPr>
        <i/>
        <sz val="6"/>
        <rFont val="Times New Roman"/>
        <family val="1"/>
        <charset val="204"/>
      </rPr>
      <t xml:space="preserve">
42+20</t>
    </r>
  </si>
  <si>
    <r>
      <t>17</t>
    </r>
    <r>
      <rPr>
        <i/>
        <sz val="9"/>
        <rFont val="Times New Roman"/>
        <family val="1"/>
        <charset val="204"/>
      </rPr>
      <t xml:space="preserve">
О</t>
    </r>
  </si>
  <si>
    <r>
      <t>18</t>
    </r>
    <r>
      <rPr>
        <i/>
        <sz val="9"/>
        <rFont val="Times New Roman"/>
        <family val="1"/>
        <charset val="204"/>
      </rPr>
      <t xml:space="preserve">
О</t>
    </r>
  </si>
  <si>
    <r>
      <t>19</t>
    </r>
    <r>
      <rPr>
        <i/>
        <sz val="9"/>
        <rFont val="Times New Roman"/>
        <family val="1"/>
        <charset val="204"/>
      </rPr>
      <t xml:space="preserve">
О</t>
    </r>
  </si>
  <si>
    <r>
      <t>20</t>
    </r>
    <r>
      <rPr>
        <i/>
        <sz val="9"/>
        <rFont val="Times New Roman"/>
        <family val="1"/>
        <charset val="204"/>
      </rPr>
      <t xml:space="preserve">
О</t>
    </r>
  </si>
  <si>
    <r>
      <t>21</t>
    </r>
    <r>
      <rPr>
        <i/>
        <sz val="9"/>
        <rFont val="Times New Roman"/>
        <family val="1"/>
        <charset val="204"/>
      </rPr>
      <t xml:space="preserve">
О</t>
    </r>
  </si>
  <si>
    <r>
      <t>22</t>
    </r>
    <r>
      <rPr>
        <i/>
        <sz val="9"/>
        <rFont val="Times New Roman"/>
        <family val="1"/>
        <charset val="204"/>
      </rPr>
      <t xml:space="preserve">
О</t>
    </r>
  </si>
  <si>
    <r>
      <t>23</t>
    </r>
    <r>
      <rPr>
        <i/>
        <sz val="9"/>
        <rFont val="Times New Roman"/>
        <family val="1"/>
        <charset val="204"/>
      </rPr>
      <t xml:space="preserve">
О</t>
    </r>
  </si>
  <si>
    <r>
      <t>24</t>
    </r>
    <r>
      <rPr>
        <i/>
        <sz val="9"/>
        <rFont val="Times New Roman"/>
        <family val="1"/>
        <charset val="204"/>
      </rPr>
      <t xml:space="preserve">
О</t>
    </r>
  </si>
  <si>
    <r>
      <t>25</t>
    </r>
    <r>
      <rPr>
        <i/>
        <sz val="9"/>
        <rFont val="Times New Roman"/>
        <family val="1"/>
        <charset val="204"/>
      </rPr>
      <t xml:space="preserve">
О</t>
    </r>
  </si>
  <si>
    <r>
      <t>26</t>
    </r>
    <r>
      <rPr>
        <i/>
        <sz val="9"/>
        <rFont val="Times New Roman"/>
        <family val="1"/>
        <charset val="204"/>
      </rPr>
      <t xml:space="preserve">
О</t>
    </r>
  </si>
  <si>
    <r>
      <t>27</t>
    </r>
    <r>
      <rPr>
        <i/>
        <sz val="9"/>
        <rFont val="Times New Roman"/>
        <family val="1"/>
        <charset val="204"/>
      </rPr>
      <t xml:space="preserve">
О</t>
    </r>
  </si>
  <si>
    <r>
      <t>28</t>
    </r>
    <r>
      <rPr>
        <i/>
        <sz val="9"/>
        <rFont val="Times New Roman"/>
        <family val="1"/>
        <charset val="204"/>
      </rPr>
      <t xml:space="preserve">
О</t>
    </r>
  </si>
  <si>
    <r>
      <t>29</t>
    </r>
    <r>
      <rPr>
        <i/>
        <sz val="9"/>
        <rFont val="Times New Roman"/>
        <family val="1"/>
        <charset val="204"/>
      </rPr>
      <t xml:space="preserve">
О</t>
    </r>
  </si>
  <si>
    <r>
      <t>30</t>
    </r>
    <r>
      <rPr>
        <i/>
        <sz val="9"/>
        <rFont val="Times New Roman"/>
        <family val="1"/>
        <charset val="204"/>
      </rPr>
      <t xml:space="preserve">
О</t>
    </r>
  </si>
  <si>
    <r>
      <t>31</t>
    </r>
    <r>
      <rPr>
        <i/>
        <sz val="9"/>
        <rFont val="Times New Roman"/>
        <family val="1"/>
        <charset val="204"/>
      </rPr>
      <t xml:space="preserve">
О</t>
    </r>
  </si>
  <si>
    <r>
      <t>32</t>
    </r>
    <r>
      <rPr>
        <i/>
        <sz val="9"/>
        <rFont val="Times New Roman"/>
        <family val="1"/>
        <charset val="204"/>
      </rPr>
      <t xml:space="preserve">
О</t>
    </r>
  </si>
  <si>
    <r>
      <t>33</t>
    </r>
    <r>
      <rPr>
        <i/>
        <sz val="9"/>
        <rFont val="Times New Roman"/>
        <family val="1"/>
        <charset val="204"/>
      </rPr>
      <t xml:space="preserve">
О</t>
    </r>
  </si>
  <si>
    <r>
      <t>34</t>
    </r>
    <r>
      <rPr>
        <i/>
        <sz val="9"/>
        <rFont val="Times New Roman"/>
        <family val="1"/>
        <charset val="204"/>
      </rPr>
      <t xml:space="preserve">
О</t>
    </r>
  </si>
  <si>
    <r>
      <t>35</t>
    </r>
    <r>
      <rPr>
        <i/>
        <sz val="9"/>
        <rFont val="Times New Roman"/>
        <family val="1"/>
        <charset val="204"/>
      </rPr>
      <t xml:space="preserve">
О</t>
    </r>
  </si>
  <si>
    <r>
      <t>36</t>
    </r>
    <r>
      <rPr>
        <i/>
        <sz val="9"/>
        <rFont val="Times New Roman"/>
        <family val="1"/>
        <charset val="204"/>
      </rPr>
      <t xml:space="preserve">
О</t>
    </r>
  </si>
  <si>
    <r>
      <t>37</t>
    </r>
    <r>
      <rPr>
        <i/>
        <sz val="9"/>
        <rFont val="Times New Roman"/>
        <family val="1"/>
        <charset val="204"/>
      </rPr>
      <t xml:space="preserve">
О</t>
    </r>
  </si>
  <si>
    <r>
      <t>41</t>
    </r>
    <r>
      <rPr>
        <i/>
        <sz val="9"/>
        <rFont val="Times New Roman"/>
        <family val="1"/>
        <charset val="204"/>
      </rPr>
      <t xml:space="preserve">
О</t>
    </r>
  </si>
  <si>
    <r>
      <t>42</t>
    </r>
    <r>
      <rPr>
        <i/>
        <sz val="9"/>
        <rFont val="Times New Roman"/>
        <family val="1"/>
        <charset val="204"/>
      </rPr>
      <t xml:space="preserve">
О</t>
    </r>
  </si>
  <si>
    <r>
      <t>43</t>
    </r>
    <r>
      <rPr>
        <i/>
        <sz val="9"/>
        <rFont val="Times New Roman"/>
        <family val="1"/>
        <charset val="204"/>
      </rPr>
      <t xml:space="preserve">
О</t>
    </r>
  </si>
  <si>
    <r>
      <t>44</t>
    </r>
    <r>
      <rPr>
        <i/>
        <sz val="9"/>
        <rFont val="Times New Roman"/>
        <family val="1"/>
        <charset val="204"/>
      </rPr>
      <t xml:space="preserve">
О</t>
    </r>
  </si>
  <si>
    <r>
      <t>45</t>
    </r>
    <r>
      <rPr>
        <i/>
        <sz val="9"/>
        <rFont val="Times New Roman"/>
        <family val="1"/>
        <charset val="204"/>
      </rPr>
      <t xml:space="preserve">
О</t>
    </r>
  </si>
  <si>
    <t>Приложение Т</t>
  </si>
  <si>
    <t>УТВЕРЖДАЮ</t>
  </si>
  <si>
    <t>Директор ФАО ДРСК-ЮЯЭС</t>
  </si>
  <si>
    <t>И.В.Шкурко</t>
  </si>
  <si>
    <t>Составлен в ценах по состоянию на 1 кв 2017г с пересчетом в прогнозные цены 2018г</t>
  </si>
  <si>
    <t>Составлен(а) в текущих (прогнозных) ценах по состоянию на 01.01.2001г</t>
  </si>
  <si>
    <t>Составил специалист ОКСиИ:_________________Корсун Н.О.</t>
  </si>
  <si>
    <t>Составил специалист ОКСиИ :_____________________________Корсун Н.О.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</si>
</sst>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2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0" fontId="10" fillId="0" borderId="0"/>
    <xf numFmtId="0" fontId="2" fillId="0" borderId="0"/>
  </cellStyleXfs>
  <cellXfs count="135">
    <xf numFmtId="0" fontId="0" fillId="0" borderId="0" xfId="0"/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/>
    <xf numFmtId="49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right" vertical="top"/>
    </xf>
    <xf numFmtId="0" fontId="3" fillId="0" borderId="0" xfId="0" applyFont="1"/>
    <xf numFmtId="0" fontId="3" fillId="0" borderId="2" xfId="0" applyFont="1" applyBorder="1" applyAlignment="1">
      <alignment horizontal="center" vertical="top"/>
    </xf>
    <xf numFmtId="3" fontId="3" fillId="0" borderId="2" xfId="0" applyNumberFormat="1" applyFont="1" applyBorder="1" applyAlignment="1">
      <alignment horizontal="right" vertical="top" wrapText="1"/>
    </xf>
    <xf numFmtId="3" fontId="4" fillId="0" borderId="2" xfId="0" applyNumberFormat="1" applyFont="1" applyBorder="1" applyAlignment="1">
      <alignment horizontal="right" vertical="top" wrapText="1"/>
    </xf>
    <xf numFmtId="3" fontId="3" fillId="0" borderId="2" xfId="0" applyNumberFormat="1" applyFont="1" applyBorder="1" applyAlignment="1">
      <alignment vertical="top" wrapText="1"/>
    </xf>
    <xf numFmtId="3" fontId="4" fillId="0" borderId="2" xfId="0" applyNumberFormat="1" applyFont="1" applyBorder="1" applyAlignment="1">
      <alignment vertical="top"/>
    </xf>
    <xf numFmtId="0" fontId="3" fillId="0" borderId="3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49" fontId="3" fillId="0" borderId="0" xfId="0" applyNumberFormat="1" applyFont="1" applyAlignment="1">
      <alignment horizontal="left" vertical="top"/>
    </xf>
    <xf numFmtId="49" fontId="3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0" fontId="3" fillId="0" borderId="0" xfId="0" applyFont="1" applyBorder="1"/>
    <xf numFmtId="0" fontId="3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2" applyNumberFormat="1" applyFont="1" applyBorder="1" applyAlignment="1">
      <alignment horizontal="left" vertical="top"/>
    </xf>
    <xf numFmtId="0" fontId="12" fillId="0" borderId="0" xfId="1" applyFont="1" applyBorder="1"/>
    <xf numFmtId="0" fontId="4" fillId="0" borderId="0" xfId="2" applyFont="1" applyBorder="1" applyAlignment="1">
      <alignment horizontal="left" vertical="top"/>
    </xf>
    <xf numFmtId="0" fontId="12" fillId="0" borderId="0" xfId="1" applyFont="1"/>
    <xf numFmtId="0" fontId="3" fillId="0" borderId="0" xfId="2" applyNumberFormat="1" applyFont="1" applyBorder="1" applyAlignment="1">
      <alignment horizontal="left" vertical="top"/>
    </xf>
    <xf numFmtId="0" fontId="3" fillId="0" borderId="0" xfId="2" applyFont="1" applyBorder="1" applyAlignment="1">
      <alignment horizontal="left" vertical="top"/>
    </xf>
    <xf numFmtId="0" fontId="9" fillId="0" borderId="0" xfId="2" applyNumberFormat="1" applyFont="1" applyBorder="1" applyAlignment="1">
      <alignment horizontal="left" vertical="top"/>
    </xf>
    <xf numFmtId="0" fontId="9" fillId="0" borderId="0" xfId="2" applyFont="1" applyBorder="1" applyAlignment="1">
      <alignment horizontal="left" vertical="top"/>
    </xf>
    <xf numFmtId="0" fontId="11" fillId="0" borderId="0" xfId="2" applyFont="1" applyBorder="1" applyAlignment="1">
      <alignment horizontal="center" vertical="top"/>
    </xf>
    <xf numFmtId="0" fontId="13" fillId="0" borderId="0" xfId="2" applyFont="1" applyBorder="1" applyAlignment="1">
      <alignment horizontal="right" vertical="top"/>
    </xf>
    <xf numFmtId="0" fontId="9" fillId="0" borderId="0" xfId="2" applyFont="1" applyBorder="1" applyAlignment="1">
      <alignment horizontal="center" vertical="top"/>
    </xf>
    <xf numFmtId="0" fontId="7" fillId="0" borderId="0" xfId="2" applyFont="1" applyBorder="1" applyAlignment="1">
      <alignment horizontal="center" vertical="top"/>
    </xf>
    <xf numFmtId="0" fontId="14" fillId="0" borderId="0" xfId="2" applyFont="1" applyBorder="1" applyAlignment="1">
      <alignment horizontal="center" vertical="top"/>
    </xf>
    <xf numFmtId="0" fontId="9" fillId="0" borderId="0" xfId="2" applyFont="1" applyAlignment="1">
      <alignment horizontal="left" vertical="top"/>
    </xf>
    <xf numFmtId="0" fontId="9" fillId="0" borderId="0" xfId="2" applyFont="1" applyAlignment="1">
      <alignment horizontal="center" vertical="top"/>
    </xf>
    <xf numFmtId="0" fontId="8" fillId="0" borderId="0" xfId="2" applyFont="1" applyAlignment="1">
      <alignment horizontal="center" vertical="top"/>
    </xf>
    <xf numFmtId="0" fontId="11" fillId="0" borderId="0" xfId="2" applyFont="1" applyAlignment="1">
      <alignment horizontal="center" vertical="top"/>
    </xf>
    <xf numFmtId="0" fontId="15" fillId="0" borderId="0" xfId="2" applyFont="1" applyAlignment="1">
      <alignment horizontal="center" vertical="top"/>
    </xf>
    <xf numFmtId="0" fontId="9" fillId="0" borderId="0" xfId="2" applyFont="1" applyFill="1" applyBorder="1" applyAlignment="1">
      <alignment horizontal="left" vertical="top"/>
    </xf>
    <xf numFmtId="0" fontId="9" fillId="0" borderId="0" xfId="2" applyFont="1" applyFill="1" applyBorder="1" applyAlignment="1">
      <alignment horizontal="center" vertical="top"/>
    </xf>
    <xf numFmtId="0" fontId="13" fillId="0" borderId="0" xfId="2" applyFont="1" applyFill="1" applyBorder="1" applyAlignment="1">
      <alignment horizontal="right" vertical="top"/>
    </xf>
    <xf numFmtId="0" fontId="13" fillId="0" borderId="0" xfId="2" applyFont="1" applyAlignment="1">
      <alignment horizontal="center" vertical="top"/>
    </xf>
    <xf numFmtId="0" fontId="11" fillId="0" borderId="0" xfId="2" applyFont="1" applyFill="1" applyBorder="1" applyAlignment="1">
      <alignment horizontal="right" vertical="top"/>
    </xf>
    <xf numFmtId="0" fontId="11" fillId="0" borderId="1" xfId="2" applyFont="1" applyBorder="1" applyAlignment="1">
      <alignment horizontal="left" vertical="top"/>
    </xf>
    <xf numFmtId="0" fontId="11" fillId="0" borderId="1" xfId="2" applyFont="1" applyBorder="1" applyAlignment="1">
      <alignment horizontal="center" vertical="top"/>
    </xf>
    <xf numFmtId="0" fontId="11" fillId="0" borderId="1" xfId="2" applyFont="1" applyFill="1" applyBorder="1" applyAlignment="1">
      <alignment horizontal="center" vertical="top"/>
    </xf>
    <xf numFmtId="0" fontId="11" fillId="0" borderId="1" xfId="2" applyFont="1" applyFill="1" applyBorder="1" applyAlignment="1">
      <alignment horizontal="right" vertical="top"/>
    </xf>
    <xf numFmtId="0" fontId="11" fillId="0" borderId="1" xfId="2" applyFont="1" applyBorder="1" applyAlignment="1">
      <alignment horizontal="right" vertical="top"/>
    </xf>
    <xf numFmtId="0" fontId="13" fillId="0" borderId="1" xfId="2" applyFont="1" applyBorder="1" applyAlignment="1">
      <alignment horizontal="right" vertical="top"/>
    </xf>
    <xf numFmtId="0" fontId="5" fillId="0" borderId="0" xfId="2" applyFont="1" applyBorder="1" applyAlignment="1">
      <alignment horizontal="center" vertical="top"/>
    </xf>
    <xf numFmtId="0" fontId="6" fillId="0" borderId="0" xfId="2" applyNumberFormat="1" applyFont="1" applyAlignment="1">
      <alignment horizontal="center" vertical="top"/>
    </xf>
    <xf numFmtId="49" fontId="6" fillId="0" borderId="0" xfId="2" applyNumberFormat="1" applyFont="1" applyAlignment="1">
      <alignment horizontal="left" vertical="top"/>
    </xf>
    <xf numFmtId="0" fontId="13" fillId="0" borderId="0" xfId="2" applyFont="1" applyAlignment="1"/>
    <xf numFmtId="0" fontId="11" fillId="0" borderId="0" xfId="2" applyFont="1" applyAlignment="1">
      <alignment horizontal="left"/>
    </xf>
    <xf numFmtId="0" fontId="11" fillId="0" borderId="0" xfId="2" applyFont="1" applyAlignment="1">
      <alignment horizontal="right" vertical="top"/>
    </xf>
    <xf numFmtId="0" fontId="11" fillId="0" borderId="0" xfId="2" applyNumberFormat="1" applyFont="1" applyAlignment="1">
      <alignment horizontal="center" vertical="top"/>
    </xf>
    <xf numFmtId="49" fontId="11" fillId="0" borderId="0" xfId="2" applyNumberFormat="1" applyFont="1" applyAlignment="1">
      <alignment horizontal="left" vertical="top"/>
    </xf>
    <xf numFmtId="0" fontId="11" fillId="0" borderId="0" xfId="2" applyFont="1" applyAlignment="1">
      <alignment horizontal="left" vertical="top"/>
    </xf>
    <xf numFmtId="0" fontId="11" fillId="0" borderId="0" xfId="2" applyFont="1"/>
    <xf numFmtId="0" fontId="11" fillId="0" borderId="0" xfId="2" applyFont="1" applyAlignment="1"/>
    <xf numFmtId="0" fontId="9" fillId="0" borderId="2" xfId="2" applyFont="1" applyBorder="1" applyAlignment="1">
      <alignment horizontal="center" vertical="center" wrapText="1"/>
    </xf>
    <xf numFmtId="0" fontId="9" fillId="0" borderId="2" xfId="2" applyNumberFormat="1" applyFont="1" applyBorder="1" applyAlignment="1">
      <alignment horizontal="center" vertical="top"/>
    </xf>
    <xf numFmtId="49" fontId="9" fillId="0" borderId="2" xfId="2" applyNumberFormat="1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top" wrapText="1"/>
    </xf>
    <xf numFmtId="0" fontId="9" fillId="0" borderId="2" xfId="2" applyFont="1" applyBorder="1" applyAlignment="1">
      <alignment horizontal="center" vertical="center"/>
    </xf>
    <xf numFmtId="0" fontId="9" fillId="0" borderId="2" xfId="2" quotePrefix="1" applyNumberFormat="1" applyFont="1" applyBorder="1" applyAlignment="1">
      <alignment horizontal="center" vertical="top"/>
    </xf>
    <xf numFmtId="49" fontId="16" fillId="0" borderId="2" xfId="2" applyNumberFormat="1" applyFont="1" applyBorder="1" applyAlignment="1">
      <alignment horizontal="left" vertical="top" wrapText="1"/>
    </xf>
    <xf numFmtId="0" fontId="9" fillId="0" borderId="2" xfId="2" applyFont="1" applyBorder="1" applyAlignment="1">
      <alignment horizontal="left" vertical="top" wrapText="1"/>
    </xf>
    <xf numFmtId="0" fontId="13" fillId="0" borderId="2" xfId="2" applyFont="1" applyBorder="1" applyAlignment="1">
      <alignment horizontal="center" vertical="top"/>
    </xf>
    <xf numFmtId="0" fontId="13" fillId="0" borderId="2" xfId="2" applyFont="1" applyBorder="1" applyAlignment="1">
      <alignment horizontal="right" vertical="top" wrapText="1"/>
    </xf>
    <xf numFmtId="0" fontId="13" fillId="0" borderId="2" xfId="2" applyFont="1" applyBorder="1" applyAlignment="1">
      <alignment horizontal="right" vertical="top"/>
    </xf>
    <xf numFmtId="0" fontId="13" fillId="0" borderId="2" xfId="2" applyFont="1" applyBorder="1" applyAlignment="1">
      <alignment horizontal="center" vertical="top" wrapText="1"/>
    </xf>
    <xf numFmtId="0" fontId="15" fillId="0" borderId="2" xfId="2" applyFont="1" applyBorder="1" applyAlignment="1">
      <alignment horizontal="right" vertical="top" wrapText="1"/>
    </xf>
    <xf numFmtId="0" fontId="9" fillId="0" borderId="2" xfId="2" quotePrefix="1" applyNumberFormat="1" applyFont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3" fontId="3" fillId="0" borderId="0" xfId="0" applyNumberFormat="1" applyFont="1"/>
    <xf numFmtId="0" fontId="4" fillId="0" borderId="3" xfId="0" applyFont="1" applyBorder="1" applyAlignment="1">
      <alignment horizontal="right" vertical="top" wrapText="1"/>
    </xf>
    <xf numFmtId="0" fontId="4" fillId="0" borderId="4" xfId="0" applyFont="1" applyBorder="1" applyAlignment="1">
      <alignment horizontal="right" vertical="top" wrapText="1"/>
    </xf>
    <xf numFmtId="0" fontId="4" fillId="0" borderId="5" xfId="0" applyFont="1" applyBorder="1" applyAlignment="1">
      <alignment horizontal="right" vertical="top" wrapText="1"/>
    </xf>
    <xf numFmtId="9" fontId="3" fillId="0" borderId="3" xfId="0" applyNumberFormat="1" applyFont="1" applyBorder="1" applyAlignment="1">
      <alignment horizontal="right" vertical="top" wrapText="1"/>
    </xf>
    <xf numFmtId="9" fontId="3" fillId="0" borderId="4" xfId="0" applyNumberFormat="1" applyFont="1" applyBorder="1" applyAlignment="1">
      <alignment horizontal="right" vertical="top" wrapText="1"/>
    </xf>
    <xf numFmtId="9" fontId="3" fillId="0" borderId="5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4" xfId="0" applyNumberFormat="1" applyFont="1" applyBorder="1" applyAlignment="1">
      <alignment horizontal="right" vertical="top" wrapText="1"/>
    </xf>
    <xf numFmtId="49" fontId="4" fillId="0" borderId="5" xfId="0" applyNumberFormat="1" applyFont="1" applyBorder="1" applyAlignment="1">
      <alignment horizontal="righ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/>
    </xf>
    <xf numFmtId="0" fontId="4" fillId="0" borderId="3" xfId="0" applyFont="1" applyBorder="1" applyAlignment="1">
      <alignment horizontal="right" vertical="top"/>
    </xf>
    <xf numFmtId="0" fontId="4" fillId="0" borderId="4" xfId="0" applyFont="1" applyBorder="1" applyAlignment="1">
      <alignment horizontal="right" vertical="top"/>
    </xf>
    <xf numFmtId="0" fontId="4" fillId="0" borderId="5" xfId="0" applyFont="1" applyBorder="1" applyAlignment="1">
      <alignment horizontal="right" vertical="top"/>
    </xf>
    <xf numFmtId="0" fontId="4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right" vertical="top" wrapText="1"/>
    </xf>
    <xf numFmtId="0" fontId="3" fillId="0" borderId="2" xfId="0" applyFont="1" applyBorder="1" applyAlignment="1">
      <alignment vertical="top" wrapText="1"/>
    </xf>
    <xf numFmtId="49" fontId="4" fillId="0" borderId="3" xfId="0" applyNumberFormat="1" applyFont="1" applyBorder="1" applyAlignment="1">
      <alignment horizontal="left" vertical="top" wrapText="1"/>
    </xf>
    <xf numFmtId="49" fontId="4" fillId="0" borderId="5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9" fillId="0" borderId="2" xfId="2" applyNumberFormat="1" applyFont="1" applyBorder="1" applyAlignment="1">
      <alignment horizontal="left" vertical="top" wrapText="1"/>
    </xf>
    <xf numFmtId="0" fontId="12" fillId="0" borderId="2" xfId="1" applyFont="1" applyBorder="1" applyAlignment="1">
      <alignment vertical="top" wrapText="1"/>
    </xf>
    <xf numFmtId="0" fontId="16" fillId="0" borderId="2" xfId="2" applyNumberFormat="1" applyFont="1" applyBorder="1" applyAlignment="1">
      <alignment horizontal="left" vertical="top" wrapText="1"/>
    </xf>
    <xf numFmtId="0" fontId="4" fillId="0" borderId="2" xfId="2" applyNumberFormat="1" applyFont="1" applyBorder="1" applyAlignment="1">
      <alignment horizontal="left" vertical="top" wrapText="1"/>
    </xf>
    <xf numFmtId="0" fontId="16" fillId="0" borderId="2" xfId="2" applyNumberFormat="1" applyFont="1" applyBorder="1" applyAlignment="1">
      <alignment horizontal="center" vertical="top"/>
    </xf>
    <xf numFmtId="0" fontId="12" fillId="0" borderId="2" xfId="1" applyFont="1" applyBorder="1" applyAlignment="1">
      <alignment vertical="top"/>
    </xf>
    <xf numFmtId="0" fontId="11" fillId="0" borderId="0" xfId="2" applyFont="1" applyAlignment="1">
      <alignment horizontal="right"/>
    </xf>
    <xf numFmtId="0" fontId="12" fillId="0" borderId="0" xfId="1" applyFont="1" applyAlignment="1">
      <alignment horizontal="right"/>
    </xf>
    <xf numFmtId="0" fontId="9" fillId="0" borderId="2" xfId="2" applyNumberFormat="1" applyFont="1" applyBorder="1" applyAlignment="1">
      <alignment horizontal="center" vertical="center" wrapText="1"/>
    </xf>
    <xf numFmtId="0" fontId="9" fillId="0" borderId="2" xfId="2" applyNumberFormat="1" applyFont="1" applyBorder="1" applyAlignment="1">
      <alignment horizontal="center" vertical="center"/>
    </xf>
    <xf numFmtId="49" fontId="9" fillId="0" borderId="2" xfId="2" applyNumberFormat="1" applyFont="1" applyBorder="1" applyAlignment="1">
      <alignment horizontal="center" vertical="center" wrapText="1"/>
    </xf>
    <xf numFmtId="49" fontId="9" fillId="0" borderId="2" xfId="2" applyNumberFormat="1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/>
    </xf>
  </cellXfs>
  <cellStyles count="7">
    <cellStyle name="Обычный" xfId="0" builtinId="0"/>
    <cellStyle name="Обычный 2" xfId="2"/>
    <cellStyle name="Обычный 3" xfId="1"/>
    <cellStyle name="Обычный 3 2 2 3" xfId="3"/>
    <cellStyle name="Обычный 6 2" xfId="6"/>
    <cellStyle name="Обычный 7" xfId="5"/>
    <cellStyle name="Финансовый 4 7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I58"/>
  <sheetViews>
    <sheetView showGridLines="0" topLeftCell="A28" zoomScaleNormal="100" workbookViewId="0">
      <selection activeCell="A58" sqref="A58:H58"/>
    </sheetView>
  </sheetViews>
  <sheetFormatPr defaultRowHeight="12.75" x14ac:dyDescent="0.2"/>
  <cols>
    <col min="1" max="1" width="5" style="1" customWidth="1"/>
    <col min="2" max="2" width="17.85546875" style="2" customWidth="1"/>
    <col min="3" max="3" width="48.42578125" style="2" customWidth="1"/>
    <col min="4" max="4" width="12.28515625" style="7" customWidth="1"/>
    <col min="5" max="5" width="13" style="7" customWidth="1"/>
    <col min="6" max="6" width="13.42578125" style="7" customWidth="1"/>
    <col min="7" max="7" width="12.5703125" style="7" customWidth="1"/>
    <col min="8" max="8" width="13.42578125" style="7" customWidth="1"/>
    <col min="9" max="16384" width="9.140625" style="4"/>
  </cols>
  <sheetData>
    <row r="1" spans="1:8" x14ac:dyDescent="0.2">
      <c r="A1" s="33"/>
      <c r="B1" s="32"/>
      <c r="C1" s="32"/>
      <c r="D1" s="36"/>
      <c r="E1" s="36"/>
      <c r="F1" s="36"/>
      <c r="G1" s="36"/>
      <c r="H1" s="93" t="s">
        <v>206</v>
      </c>
    </row>
    <row r="2" spans="1:8" x14ac:dyDescent="0.2">
      <c r="A2" s="33"/>
      <c r="B2" s="32"/>
      <c r="C2" s="32"/>
      <c r="D2" s="36"/>
      <c r="E2" s="36"/>
      <c r="F2" s="36"/>
      <c r="G2" s="36"/>
      <c r="H2" s="93" t="s">
        <v>207</v>
      </c>
    </row>
    <row r="3" spans="1:8" x14ac:dyDescent="0.2">
      <c r="A3" s="33"/>
      <c r="B3" s="32"/>
      <c r="C3" s="32"/>
      <c r="D3" s="37"/>
      <c r="E3" s="34"/>
      <c r="F3" s="36"/>
      <c r="G3" s="36"/>
      <c r="H3" s="94" t="s">
        <v>208</v>
      </c>
    </row>
    <row r="4" spans="1:8" x14ac:dyDescent="0.2">
      <c r="A4" s="33"/>
      <c r="B4" s="32"/>
      <c r="C4" s="32"/>
      <c r="D4" s="36"/>
      <c r="E4" s="37"/>
      <c r="F4" s="36"/>
      <c r="G4" s="36"/>
      <c r="H4" s="93" t="s">
        <v>209</v>
      </c>
    </row>
    <row r="5" spans="1:8" x14ac:dyDescent="0.2">
      <c r="A5" s="33"/>
      <c r="B5" s="32"/>
      <c r="C5" s="32"/>
      <c r="D5" s="36"/>
      <c r="E5" s="37"/>
      <c r="F5" s="36"/>
      <c r="G5" s="36"/>
      <c r="H5" s="36"/>
    </row>
    <row r="6" spans="1:8" x14ac:dyDescent="0.2">
      <c r="A6" s="33"/>
      <c r="B6" s="32"/>
      <c r="C6" s="32"/>
      <c r="D6" s="36"/>
      <c r="E6" s="37"/>
      <c r="F6" s="36"/>
      <c r="G6" s="36"/>
      <c r="H6" s="36"/>
    </row>
    <row r="7" spans="1:8" x14ac:dyDescent="0.2">
      <c r="A7" s="33"/>
      <c r="B7" s="32"/>
      <c r="C7" s="32"/>
      <c r="D7" s="36"/>
      <c r="E7" s="36"/>
      <c r="F7" s="36"/>
      <c r="G7" s="36"/>
      <c r="H7" s="36"/>
    </row>
    <row r="8" spans="1:8" x14ac:dyDescent="0.2">
      <c r="A8" s="33"/>
      <c r="B8" s="32"/>
      <c r="C8" s="32"/>
      <c r="D8" s="36"/>
      <c r="E8" s="34"/>
      <c r="F8" s="36"/>
      <c r="G8" s="36"/>
      <c r="H8" s="36"/>
    </row>
    <row r="9" spans="1:8" x14ac:dyDescent="0.2">
      <c r="A9" s="33"/>
      <c r="B9" s="32"/>
      <c r="C9" s="32"/>
      <c r="D9" s="37"/>
      <c r="E9" s="34"/>
      <c r="F9" s="36"/>
      <c r="G9" s="36"/>
      <c r="H9" s="36"/>
    </row>
    <row r="10" spans="1:8" x14ac:dyDescent="0.2">
      <c r="A10" s="33"/>
      <c r="B10" s="32"/>
      <c r="C10" s="32"/>
      <c r="D10" s="36"/>
      <c r="E10" s="37"/>
      <c r="F10" s="36"/>
      <c r="G10" s="36"/>
      <c r="H10" s="36"/>
    </row>
    <row r="11" spans="1:8" x14ac:dyDescent="0.2">
      <c r="A11" s="33"/>
      <c r="B11" s="32"/>
      <c r="C11" s="32"/>
      <c r="D11" s="34"/>
      <c r="E11" s="34"/>
      <c r="F11" s="34"/>
      <c r="G11" s="34"/>
      <c r="H11" s="36"/>
    </row>
    <row r="12" spans="1:8" x14ac:dyDescent="0.2">
      <c r="G12" s="3"/>
      <c r="H12" s="3"/>
    </row>
    <row r="13" spans="1:8" x14ac:dyDescent="0.2">
      <c r="D13" s="9" t="s">
        <v>5</v>
      </c>
      <c r="F13" s="3"/>
      <c r="G13" s="3"/>
      <c r="H13" s="3"/>
    </row>
    <row r="14" spans="1:8" x14ac:dyDescent="0.2">
      <c r="D14" s="10"/>
      <c r="F14" s="3"/>
      <c r="G14" s="3"/>
      <c r="H14" s="3"/>
    </row>
    <row r="15" spans="1:8" x14ac:dyDescent="0.2">
      <c r="C15" s="5"/>
      <c r="D15" s="38" t="s">
        <v>45</v>
      </c>
      <c r="E15" s="8"/>
      <c r="F15" s="6"/>
      <c r="G15" s="6"/>
      <c r="H15" s="3"/>
    </row>
    <row r="16" spans="1:8" x14ac:dyDescent="0.2">
      <c r="D16" s="11" t="s">
        <v>0</v>
      </c>
      <c r="F16" s="3"/>
      <c r="G16" s="3"/>
      <c r="H16" s="3"/>
    </row>
    <row r="17" spans="1:8" x14ac:dyDescent="0.2">
      <c r="H17" s="3"/>
    </row>
    <row r="18" spans="1:8" x14ac:dyDescent="0.2">
      <c r="B18" s="31" t="s">
        <v>210</v>
      </c>
      <c r="D18" s="10"/>
      <c r="E18" s="3"/>
      <c r="F18" s="3"/>
      <c r="G18" s="3"/>
      <c r="H18" s="3"/>
    </row>
    <row r="19" spans="1:8" x14ac:dyDescent="0.2">
      <c r="D19" s="10"/>
      <c r="E19" s="3"/>
      <c r="F19" s="3"/>
      <c r="G19" s="3"/>
      <c r="H19" s="3"/>
    </row>
    <row r="20" spans="1:8" x14ac:dyDescent="0.2">
      <c r="D20" s="3"/>
      <c r="E20" s="3"/>
      <c r="F20" s="3"/>
      <c r="G20" s="3"/>
      <c r="H20" s="3"/>
    </row>
    <row r="21" spans="1:8" ht="12.75" customHeight="1" x14ac:dyDescent="0.2">
      <c r="A21" s="117" t="s">
        <v>1</v>
      </c>
      <c r="B21" s="118" t="s">
        <v>6</v>
      </c>
      <c r="C21" s="118" t="s">
        <v>7</v>
      </c>
      <c r="D21" s="119" t="s">
        <v>9</v>
      </c>
      <c r="E21" s="119"/>
      <c r="F21" s="119"/>
      <c r="G21" s="119"/>
      <c r="H21" s="117" t="s">
        <v>10</v>
      </c>
    </row>
    <row r="22" spans="1:8" x14ac:dyDescent="0.2">
      <c r="A22" s="117"/>
      <c r="B22" s="118"/>
      <c r="C22" s="118"/>
      <c r="D22" s="117" t="s">
        <v>8</v>
      </c>
      <c r="E22" s="117" t="s">
        <v>2</v>
      </c>
      <c r="F22" s="117" t="s">
        <v>3</v>
      </c>
      <c r="G22" s="117" t="s">
        <v>4</v>
      </c>
      <c r="H22" s="117"/>
    </row>
    <row r="23" spans="1:8" x14ac:dyDescent="0.2">
      <c r="A23" s="117"/>
      <c r="B23" s="118"/>
      <c r="C23" s="118"/>
      <c r="D23" s="117"/>
      <c r="E23" s="117"/>
      <c r="F23" s="117"/>
      <c r="G23" s="117"/>
      <c r="H23" s="117"/>
    </row>
    <row r="24" spans="1:8" x14ac:dyDescent="0.2">
      <c r="A24" s="117"/>
      <c r="B24" s="118"/>
      <c r="C24" s="118"/>
      <c r="D24" s="117"/>
      <c r="E24" s="117"/>
      <c r="F24" s="117"/>
      <c r="G24" s="117"/>
      <c r="H24" s="117"/>
    </row>
    <row r="25" spans="1:8" x14ac:dyDescent="0.2">
      <c r="A25" s="12">
        <v>1</v>
      </c>
      <c r="B25" s="13">
        <v>2</v>
      </c>
      <c r="C25" s="13">
        <v>3</v>
      </c>
      <c r="D25" s="12">
        <v>4</v>
      </c>
      <c r="E25" s="12">
        <v>5</v>
      </c>
      <c r="F25" s="12">
        <v>6</v>
      </c>
      <c r="G25" s="12">
        <v>7</v>
      </c>
      <c r="H25" s="12">
        <v>8</v>
      </c>
    </row>
    <row r="26" spans="1:8" x14ac:dyDescent="0.2">
      <c r="A26" s="111" t="s">
        <v>11</v>
      </c>
      <c r="B26" s="112"/>
      <c r="C26" s="112"/>
      <c r="D26" s="112"/>
      <c r="E26" s="112"/>
      <c r="F26" s="112"/>
      <c r="G26" s="112"/>
      <c r="H26" s="112"/>
    </row>
    <row r="27" spans="1:8" ht="25.5" x14ac:dyDescent="0.2">
      <c r="A27" s="14">
        <v>1</v>
      </c>
      <c r="B27" s="15" t="s">
        <v>12</v>
      </c>
      <c r="C27" s="15" t="s">
        <v>13</v>
      </c>
      <c r="D27" s="16"/>
      <c r="E27" s="17">
        <v>17878</v>
      </c>
      <c r="F27" s="17">
        <v>264953</v>
      </c>
      <c r="G27" s="16"/>
      <c r="H27" s="17">
        <v>282831</v>
      </c>
    </row>
    <row r="28" spans="1:8" ht="27.95" customHeight="1" x14ac:dyDescent="0.2">
      <c r="A28" s="18"/>
      <c r="B28" s="113" t="s">
        <v>14</v>
      </c>
      <c r="C28" s="114"/>
      <c r="D28" s="16"/>
      <c r="E28" s="17">
        <v>17878</v>
      </c>
      <c r="F28" s="17">
        <v>264953</v>
      </c>
      <c r="G28" s="16"/>
      <c r="H28" s="17">
        <v>282831</v>
      </c>
    </row>
    <row r="29" spans="1:8" x14ac:dyDescent="0.2">
      <c r="A29" s="111" t="s">
        <v>15</v>
      </c>
      <c r="B29" s="112"/>
      <c r="C29" s="112"/>
      <c r="D29" s="112"/>
      <c r="E29" s="112"/>
      <c r="F29" s="112"/>
      <c r="G29" s="112"/>
      <c r="H29" s="112"/>
    </row>
    <row r="30" spans="1:8" x14ac:dyDescent="0.2">
      <c r="A30" s="18"/>
      <c r="B30" s="113" t="s">
        <v>16</v>
      </c>
      <c r="C30" s="114"/>
      <c r="D30" s="16"/>
      <c r="E30" s="17">
        <v>17878</v>
      </c>
      <c r="F30" s="17">
        <v>264953</v>
      </c>
      <c r="G30" s="16"/>
      <c r="H30" s="17">
        <v>282831</v>
      </c>
    </row>
    <row r="31" spans="1:8" x14ac:dyDescent="0.2">
      <c r="A31" s="111" t="s">
        <v>17</v>
      </c>
      <c r="B31" s="112"/>
      <c r="C31" s="112"/>
      <c r="D31" s="112"/>
      <c r="E31" s="112"/>
      <c r="F31" s="112"/>
      <c r="G31" s="112"/>
      <c r="H31" s="112"/>
    </row>
    <row r="32" spans="1:8" ht="25.5" x14ac:dyDescent="0.2">
      <c r="A32" s="14">
        <v>2</v>
      </c>
      <c r="B32" s="15" t="s">
        <v>18</v>
      </c>
      <c r="C32" s="15" t="s">
        <v>19</v>
      </c>
      <c r="D32" s="16"/>
      <c r="E32" s="17">
        <v>697</v>
      </c>
      <c r="F32" s="16"/>
      <c r="G32" s="16"/>
      <c r="H32" s="17">
        <v>697</v>
      </c>
    </row>
    <row r="33" spans="1:8" ht="27.95" customHeight="1" x14ac:dyDescent="0.2">
      <c r="A33" s="18"/>
      <c r="B33" s="113" t="s">
        <v>20</v>
      </c>
      <c r="C33" s="114"/>
      <c r="D33" s="16"/>
      <c r="E33" s="17">
        <v>697</v>
      </c>
      <c r="F33" s="16"/>
      <c r="G33" s="16"/>
      <c r="H33" s="17">
        <v>697</v>
      </c>
    </row>
    <row r="34" spans="1:8" x14ac:dyDescent="0.2">
      <c r="A34" s="18"/>
      <c r="B34" s="113" t="s">
        <v>21</v>
      </c>
      <c r="C34" s="114"/>
      <c r="D34" s="16"/>
      <c r="E34" s="17">
        <v>18575</v>
      </c>
      <c r="F34" s="17">
        <v>264953</v>
      </c>
      <c r="G34" s="16"/>
      <c r="H34" s="17">
        <v>283528</v>
      </c>
    </row>
    <row r="35" spans="1:8" x14ac:dyDescent="0.2">
      <c r="A35" s="111" t="s">
        <v>22</v>
      </c>
      <c r="B35" s="112"/>
      <c r="C35" s="112"/>
      <c r="D35" s="112"/>
      <c r="E35" s="112"/>
      <c r="F35" s="112"/>
      <c r="G35" s="112"/>
      <c r="H35" s="112"/>
    </row>
    <row r="36" spans="1:8" x14ac:dyDescent="0.2">
      <c r="A36" s="14">
        <v>3</v>
      </c>
      <c r="B36" s="15" t="s">
        <v>23</v>
      </c>
      <c r="C36" s="15" t="s">
        <v>24</v>
      </c>
      <c r="D36" s="16"/>
      <c r="E36" s="17">
        <v>1133</v>
      </c>
      <c r="F36" s="16"/>
      <c r="G36" s="16"/>
      <c r="H36" s="17">
        <v>1133</v>
      </c>
    </row>
    <row r="37" spans="1:8" ht="25.5" x14ac:dyDescent="0.2">
      <c r="A37" s="14">
        <v>4</v>
      </c>
      <c r="B37" s="19"/>
      <c r="C37" s="15" t="s">
        <v>25</v>
      </c>
      <c r="D37" s="16"/>
      <c r="E37" s="16"/>
      <c r="F37" s="16"/>
      <c r="G37" s="17">
        <v>18547</v>
      </c>
      <c r="H37" s="17">
        <v>18547</v>
      </c>
    </row>
    <row r="38" spans="1:8" ht="25.5" x14ac:dyDescent="0.2">
      <c r="A38" s="14">
        <v>5</v>
      </c>
      <c r="B38" s="15" t="s">
        <v>26</v>
      </c>
      <c r="C38" s="15" t="s">
        <v>27</v>
      </c>
      <c r="D38" s="16"/>
      <c r="E38" s="16"/>
      <c r="F38" s="16"/>
      <c r="G38" s="17">
        <v>7071</v>
      </c>
      <c r="H38" s="17">
        <v>7071</v>
      </c>
    </row>
    <row r="39" spans="1:8" x14ac:dyDescent="0.2">
      <c r="A39" s="18"/>
      <c r="B39" s="113" t="s">
        <v>28</v>
      </c>
      <c r="C39" s="114"/>
      <c r="D39" s="16"/>
      <c r="E39" s="17">
        <v>1133</v>
      </c>
      <c r="F39" s="16"/>
      <c r="G39" s="17">
        <v>25618</v>
      </c>
      <c r="H39" s="17">
        <v>26751</v>
      </c>
    </row>
    <row r="40" spans="1:8" x14ac:dyDescent="0.2">
      <c r="A40" s="18"/>
      <c r="B40" s="113" t="s">
        <v>29</v>
      </c>
      <c r="C40" s="114"/>
      <c r="D40" s="16"/>
      <c r="E40" s="17">
        <v>19708</v>
      </c>
      <c r="F40" s="17">
        <v>264953</v>
      </c>
      <c r="G40" s="17">
        <v>25618</v>
      </c>
      <c r="H40" s="17">
        <v>310279</v>
      </c>
    </row>
    <row r="41" spans="1:8" x14ac:dyDescent="0.2">
      <c r="A41" s="111" t="s">
        <v>30</v>
      </c>
      <c r="B41" s="112"/>
      <c r="C41" s="112"/>
      <c r="D41" s="112"/>
      <c r="E41" s="112"/>
      <c r="F41" s="112"/>
      <c r="G41" s="112"/>
      <c r="H41" s="112"/>
    </row>
    <row r="42" spans="1:8" x14ac:dyDescent="0.2">
      <c r="A42" s="18"/>
      <c r="B42" s="113" t="s">
        <v>31</v>
      </c>
      <c r="C42" s="114"/>
      <c r="D42" s="16"/>
      <c r="E42" s="17">
        <v>19708</v>
      </c>
      <c r="F42" s="17">
        <v>264953</v>
      </c>
      <c r="G42" s="17">
        <v>25618</v>
      </c>
      <c r="H42" s="17">
        <v>310279</v>
      </c>
    </row>
    <row r="43" spans="1:8" x14ac:dyDescent="0.2">
      <c r="A43" s="111" t="s">
        <v>32</v>
      </c>
      <c r="B43" s="112"/>
      <c r="C43" s="112"/>
      <c r="D43" s="112"/>
      <c r="E43" s="112"/>
      <c r="F43" s="112"/>
      <c r="G43" s="112"/>
      <c r="H43" s="112"/>
    </row>
    <row r="44" spans="1:8" ht="25.5" x14ac:dyDescent="0.2">
      <c r="A44" s="14">
        <v>6</v>
      </c>
      <c r="B44" s="15" t="s">
        <v>33</v>
      </c>
      <c r="C44" s="15" t="s">
        <v>34</v>
      </c>
      <c r="D44" s="16"/>
      <c r="E44" s="17">
        <v>591</v>
      </c>
      <c r="F44" s="17">
        <v>7949</v>
      </c>
      <c r="G44" s="17">
        <v>769</v>
      </c>
      <c r="H44" s="17">
        <v>9309</v>
      </c>
    </row>
    <row r="45" spans="1:8" x14ac:dyDescent="0.2">
      <c r="A45" s="18"/>
      <c r="B45" s="113" t="s">
        <v>35</v>
      </c>
      <c r="C45" s="114"/>
      <c r="D45" s="16"/>
      <c r="E45" s="17">
        <v>591</v>
      </c>
      <c r="F45" s="17">
        <v>7949</v>
      </c>
      <c r="G45" s="17">
        <v>769</v>
      </c>
      <c r="H45" s="17">
        <v>9309</v>
      </c>
    </row>
    <row r="46" spans="1:8" x14ac:dyDescent="0.2">
      <c r="A46" s="18"/>
      <c r="B46" s="113" t="s">
        <v>36</v>
      </c>
      <c r="C46" s="114"/>
      <c r="D46" s="16"/>
      <c r="E46" s="17">
        <v>20299</v>
      </c>
      <c r="F46" s="17">
        <v>272902</v>
      </c>
      <c r="G46" s="17">
        <v>26387</v>
      </c>
      <c r="H46" s="17">
        <v>319588</v>
      </c>
    </row>
    <row r="47" spans="1:8" ht="48.75" customHeight="1" x14ac:dyDescent="0.2">
      <c r="A47" s="24"/>
      <c r="B47" s="115" t="s">
        <v>37</v>
      </c>
      <c r="C47" s="116"/>
      <c r="D47" s="25"/>
      <c r="E47" s="25"/>
      <c r="F47" s="25"/>
      <c r="G47" s="25"/>
      <c r="H47" s="25"/>
    </row>
    <row r="48" spans="1:8" x14ac:dyDescent="0.2">
      <c r="A48" s="24"/>
      <c r="B48" s="105" t="s">
        <v>43</v>
      </c>
      <c r="C48" s="106"/>
      <c r="D48" s="25"/>
      <c r="E48" s="25">
        <f>E46*11.21</f>
        <v>227551.79</v>
      </c>
      <c r="F48" s="25"/>
      <c r="G48" s="25"/>
      <c r="H48" s="25">
        <f>SUM(D48:G48)</f>
        <v>227551.79</v>
      </c>
    </row>
    <row r="49" spans="1:9" s="23" customFormat="1" x14ac:dyDescent="0.2">
      <c r="A49" s="24"/>
      <c r="B49" s="29" t="s">
        <v>44</v>
      </c>
      <c r="C49" s="30"/>
      <c r="D49" s="25"/>
      <c r="E49" s="25"/>
      <c r="F49" s="25">
        <f>F46*4.28</f>
        <v>1168020.56</v>
      </c>
      <c r="G49" s="25"/>
      <c r="H49" s="25">
        <f t="shared" ref="H49:H51" si="0">SUM(D49:G49)</f>
        <v>1168020.56</v>
      </c>
    </row>
    <row r="50" spans="1:9" x14ac:dyDescent="0.2">
      <c r="A50" s="24"/>
      <c r="B50" s="105" t="s">
        <v>38</v>
      </c>
      <c r="C50" s="106"/>
      <c r="D50" s="25"/>
      <c r="E50" s="25"/>
      <c r="F50" s="25"/>
      <c r="G50" s="25">
        <f>G37*22.93*1.03</f>
        <v>438041.19130000001</v>
      </c>
      <c r="H50" s="25">
        <f t="shared" si="0"/>
        <v>438041.19130000001</v>
      </c>
    </row>
    <row r="51" spans="1:9" x14ac:dyDescent="0.2">
      <c r="A51" s="24"/>
      <c r="B51" s="105" t="s">
        <v>39</v>
      </c>
      <c r="C51" s="106"/>
      <c r="D51" s="25"/>
      <c r="E51" s="25"/>
      <c r="F51" s="25"/>
      <c r="G51" s="25">
        <f>(G46-G37*1.03)*1.03*8.42</f>
        <v>63167.662634</v>
      </c>
      <c r="H51" s="25">
        <f t="shared" si="0"/>
        <v>63167.662634</v>
      </c>
    </row>
    <row r="52" spans="1:9" x14ac:dyDescent="0.2">
      <c r="A52" s="96" t="s">
        <v>40</v>
      </c>
      <c r="B52" s="97"/>
      <c r="C52" s="98"/>
      <c r="D52" s="26">
        <f>SUM(D48:D51)</f>
        <v>0</v>
      </c>
      <c r="E52" s="26">
        <f t="shared" ref="E52:G52" si="1">SUM(E48:E51)</f>
        <v>227551.79</v>
      </c>
      <c r="F52" s="26">
        <f t="shared" si="1"/>
        <v>1168020.56</v>
      </c>
      <c r="G52" s="26">
        <f t="shared" si="1"/>
        <v>501208.85393400001</v>
      </c>
      <c r="H52" s="25">
        <f>SUM(D52:G52)</f>
        <v>1896781.2039340001</v>
      </c>
    </row>
    <row r="53" spans="1:9" x14ac:dyDescent="0.2">
      <c r="A53" s="108" t="s">
        <v>41</v>
      </c>
      <c r="B53" s="109"/>
      <c r="C53" s="110"/>
      <c r="D53" s="28">
        <f>D52*1.044</f>
        <v>0</v>
      </c>
      <c r="E53" s="28">
        <f t="shared" ref="E53:G53" si="2">E52*1.044</f>
        <v>237564.06876000002</v>
      </c>
      <c r="F53" s="28">
        <f t="shared" si="2"/>
        <v>1219413.4646400001</v>
      </c>
      <c r="G53" s="28">
        <f t="shared" si="2"/>
        <v>523262.04350709601</v>
      </c>
      <c r="H53" s="26">
        <f t="shared" ref="H53:H55" si="3">SUM(D53:G53)</f>
        <v>1980239.576907096</v>
      </c>
      <c r="I53" s="95">
        <f>H53-F53</f>
        <v>760826.11226709583</v>
      </c>
    </row>
    <row r="54" spans="1:9" x14ac:dyDescent="0.2">
      <c r="A54" s="99" t="s">
        <v>42</v>
      </c>
      <c r="B54" s="100"/>
      <c r="C54" s="101"/>
      <c r="D54" s="27">
        <f>D53*0.18</f>
        <v>0</v>
      </c>
      <c r="E54" s="27">
        <f t="shared" ref="E54:G54" si="4">E53*0.18</f>
        <v>42761.532376800002</v>
      </c>
      <c r="F54" s="27">
        <f t="shared" si="4"/>
        <v>219494.42363520002</v>
      </c>
      <c r="G54" s="27">
        <f t="shared" si="4"/>
        <v>94187.167831277271</v>
      </c>
      <c r="H54" s="26">
        <f t="shared" si="3"/>
        <v>356443.12384327734</v>
      </c>
    </row>
    <row r="55" spans="1:9" ht="12.75" customHeight="1" x14ac:dyDescent="0.2">
      <c r="A55" s="102" t="s">
        <v>36</v>
      </c>
      <c r="B55" s="103"/>
      <c r="C55" s="104"/>
      <c r="D55" s="27">
        <f>D54+D53</f>
        <v>0</v>
      </c>
      <c r="E55" s="27">
        <f t="shared" ref="E55:G55" si="5">E54+E53</f>
        <v>280325.60113680002</v>
      </c>
      <c r="F55" s="27">
        <f t="shared" si="5"/>
        <v>1438907.8882752</v>
      </c>
      <c r="G55" s="27">
        <f t="shared" si="5"/>
        <v>617449.21133837325</v>
      </c>
      <c r="H55" s="26">
        <f t="shared" si="3"/>
        <v>2336682.7007503733</v>
      </c>
    </row>
    <row r="56" spans="1:9" x14ac:dyDescent="0.2">
      <c r="A56" s="20"/>
      <c r="B56" s="21"/>
      <c r="C56" s="21"/>
      <c r="D56" s="22"/>
      <c r="E56" s="22"/>
      <c r="F56" s="22"/>
      <c r="G56" s="22"/>
      <c r="H56" s="22"/>
    </row>
    <row r="57" spans="1:9" x14ac:dyDescent="0.2">
      <c r="A57" s="20"/>
      <c r="B57" s="21"/>
      <c r="C57" s="21"/>
      <c r="D57" s="22"/>
      <c r="E57" s="22"/>
      <c r="F57" s="22"/>
      <c r="G57" s="22"/>
      <c r="H57" s="22"/>
    </row>
    <row r="58" spans="1:9" x14ac:dyDescent="0.2">
      <c r="A58" s="107" t="s">
        <v>212</v>
      </c>
      <c r="B58" s="107"/>
      <c r="C58" s="107"/>
      <c r="D58" s="107"/>
      <c r="E58" s="107"/>
      <c r="F58" s="107"/>
      <c r="G58" s="107"/>
      <c r="H58" s="107"/>
    </row>
  </sheetData>
  <mergeCells count="33">
    <mergeCell ref="B33:C33"/>
    <mergeCell ref="H21:H24"/>
    <mergeCell ref="A21:A24"/>
    <mergeCell ref="B21:B24"/>
    <mergeCell ref="C21:C24"/>
    <mergeCell ref="D22:D24"/>
    <mergeCell ref="D21:G21"/>
    <mergeCell ref="E22:E24"/>
    <mergeCell ref="F22:F24"/>
    <mergeCell ref="G22:G24"/>
    <mergeCell ref="A26:H26"/>
    <mergeCell ref="B28:C28"/>
    <mergeCell ref="A29:H29"/>
    <mergeCell ref="B30:C30"/>
    <mergeCell ref="A31:H31"/>
    <mergeCell ref="A43:H43"/>
    <mergeCell ref="B45:C45"/>
    <mergeCell ref="B46:C46"/>
    <mergeCell ref="B47:C47"/>
    <mergeCell ref="B34:C34"/>
    <mergeCell ref="A35:H35"/>
    <mergeCell ref="B39:C39"/>
    <mergeCell ref="B40:C40"/>
    <mergeCell ref="A41:H41"/>
    <mergeCell ref="B42:C42"/>
    <mergeCell ref="A52:C52"/>
    <mergeCell ref="A54:C54"/>
    <mergeCell ref="A55:C55"/>
    <mergeCell ref="B48:C48"/>
    <mergeCell ref="A58:H58"/>
    <mergeCell ref="B51:C51"/>
    <mergeCell ref="B50:C50"/>
    <mergeCell ref="A53:C53"/>
  </mergeCells>
  <phoneticPr fontId="0" type="noConversion"/>
  <pageMargins left="0.78740157480314965" right="0.39370078740157483" top="0.43307086614173229" bottom="0.47244094488188981" header="0.23622047244094491" footer="0.23622047244094491"/>
  <pageSetup paperSize="9" scale="67" fitToHeight="10000" orientation="portrait" r:id="rId1"/>
  <headerFooter alignWithMargins="0">
    <oddHeader>&amp;LГранд-СМЕТА</oddHead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3"/>
  <sheetViews>
    <sheetView tabSelected="1" topLeftCell="A102" workbookViewId="0">
      <selection activeCell="E122" sqref="E122"/>
    </sheetView>
  </sheetViews>
  <sheetFormatPr defaultRowHeight="16.5" customHeight="1" x14ac:dyDescent="0.2"/>
  <cols>
    <col min="1" max="1" width="5" style="33" customWidth="1"/>
    <col min="2" max="2" width="17.85546875" style="32" customWidth="1"/>
    <col min="3" max="3" width="48.42578125" style="32" customWidth="1"/>
    <col min="4" max="4" width="12.28515625" style="34" customWidth="1"/>
    <col min="5" max="5" width="13" style="34" customWidth="1"/>
    <col min="6" max="6" width="13.42578125" style="34" customWidth="1"/>
    <col min="7" max="7" width="12.5703125" style="34" customWidth="1"/>
    <col min="8" max="8" width="13.42578125" style="34" customWidth="1"/>
    <col min="9" max="16384" width="9.140625" style="35"/>
  </cols>
  <sheetData>
    <row r="1" spans="1:14" ht="16.5" customHeight="1" x14ac:dyDescent="0.25">
      <c r="A1" s="39"/>
      <c r="B1" s="40"/>
      <c r="C1" s="40"/>
      <c r="D1" s="40"/>
      <c r="E1" s="40"/>
      <c r="F1" s="40"/>
      <c r="G1" s="40"/>
      <c r="H1" s="40"/>
      <c r="I1" s="40"/>
      <c r="J1" s="41"/>
      <c r="K1" s="40"/>
      <c r="L1" s="40"/>
      <c r="M1" s="93" t="s">
        <v>206</v>
      </c>
      <c r="N1" s="42"/>
    </row>
    <row r="2" spans="1:14" ht="16.5" customHeight="1" x14ac:dyDescent="0.25">
      <c r="A2" s="43"/>
      <c r="B2" s="40"/>
      <c r="C2" s="40"/>
      <c r="D2" s="40"/>
      <c r="E2" s="40"/>
      <c r="F2" s="40"/>
      <c r="G2" s="40"/>
      <c r="H2" s="40"/>
      <c r="I2" s="40"/>
      <c r="J2" s="44"/>
      <c r="K2" s="40"/>
      <c r="L2" s="40"/>
      <c r="M2" s="93" t="s">
        <v>207</v>
      </c>
      <c r="N2" s="42"/>
    </row>
    <row r="3" spans="1:14" ht="16.5" customHeight="1" x14ac:dyDescent="0.25">
      <c r="A3" s="43"/>
      <c r="B3" s="40"/>
      <c r="C3" s="40"/>
      <c r="D3" s="40"/>
      <c r="E3" s="40"/>
      <c r="F3" s="40"/>
      <c r="G3" s="40"/>
      <c r="H3" s="40"/>
      <c r="I3" s="40"/>
      <c r="J3" s="44"/>
      <c r="K3" s="40"/>
      <c r="L3" s="40"/>
      <c r="M3" s="94" t="s">
        <v>208</v>
      </c>
      <c r="N3" s="42"/>
    </row>
    <row r="4" spans="1:14" ht="16.5" customHeight="1" x14ac:dyDescent="0.25">
      <c r="A4" s="43"/>
      <c r="B4" s="40"/>
      <c r="C4" s="40"/>
      <c r="D4" s="40"/>
      <c r="E4" s="40"/>
      <c r="F4" s="40"/>
      <c r="G4" s="40"/>
      <c r="H4" s="40"/>
      <c r="I4" s="40"/>
      <c r="J4" s="44"/>
      <c r="K4" s="40"/>
      <c r="L4" s="40"/>
      <c r="M4" s="93" t="s">
        <v>209</v>
      </c>
      <c r="N4" s="42"/>
    </row>
    <row r="5" spans="1:14" ht="7.5" customHeight="1" x14ac:dyDescent="0.25">
      <c r="A5" s="45"/>
      <c r="B5" s="40"/>
      <c r="C5" s="40"/>
      <c r="D5" s="40"/>
      <c r="E5" s="40"/>
      <c r="F5" s="40"/>
      <c r="G5" s="40"/>
      <c r="H5" s="40"/>
      <c r="I5" s="40"/>
      <c r="J5" s="46"/>
      <c r="K5" s="40"/>
      <c r="L5" s="40"/>
      <c r="M5" s="40"/>
      <c r="N5" s="42"/>
    </row>
    <row r="6" spans="1:14" ht="16.5" hidden="1" customHeight="1" x14ac:dyDescent="0.25">
      <c r="A6" s="40"/>
      <c r="B6" s="40"/>
      <c r="C6" s="46"/>
      <c r="D6" s="47"/>
      <c r="E6" s="47"/>
      <c r="F6" s="48"/>
      <c r="G6" s="48"/>
      <c r="H6" s="47"/>
      <c r="I6" s="48"/>
      <c r="J6" s="48"/>
      <c r="K6" s="40"/>
      <c r="L6" s="40"/>
      <c r="M6" s="40"/>
      <c r="N6" s="42"/>
    </row>
    <row r="7" spans="1:14" ht="16.5" hidden="1" customHeight="1" x14ac:dyDescent="0.25">
      <c r="A7" s="40"/>
      <c r="B7" s="40"/>
      <c r="C7" s="46"/>
      <c r="D7" s="49"/>
      <c r="E7" s="50"/>
      <c r="F7" s="48"/>
      <c r="G7" s="48"/>
      <c r="H7" s="40"/>
      <c r="I7" s="51"/>
      <c r="J7" s="40"/>
      <c r="K7" s="40"/>
      <c r="L7" s="40"/>
      <c r="M7" s="40"/>
      <c r="N7" s="42"/>
    </row>
    <row r="8" spans="1:14" ht="16.5" customHeight="1" x14ac:dyDescent="0.25">
      <c r="A8" s="42"/>
      <c r="B8" s="42"/>
      <c r="C8" s="52"/>
      <c r="D8" s="53"/>
      <c r="E8" s="50"/>
      <c r="F8" s="48"/>
      <c r="G8" s="48"/>
      <c r="H8" s="42"/>
      <c r="I8" s="51"/>
      <c r="J8" s="42"/>
      <c r="K8" s="42"/>
      <c r="L8" s="42"/>
      <c r="M8" s="42"/>
      <c r="N8" s="42"/>
    </row>
    <row r="9" spans="1:14" ht="16.5" customHeight="1" x14ac:dyDescent="0.25">
      <c r="A9" s="42"/>
      <c r="B9" s="42"/>
      <c r="C9" s="52"/>
      <c r="D9" s="54" t="s">
        <v>46</v>
      </c>
      <c r="E9" s="42"/>
      <c r="F9" s="42"/>
      <c r="G9" s="42"/>
      <c r="H9" s="42"/>
      <c r="I9" s="42"/>
      <c r="J9" s="42"/>
      <c r="K9" s="42"/>
      <c r="L9" s="42"/>
      <c r="M9" s="42"/>
      <c r="N9" s="42"/>
    </row>
    <row r="10" spans="1:14" ht="16.5" customHeight="1" x14ac:dyDescent="0.25">
      <c r="A10" s="42"/>
      <c r="B10" s="42"/>
      <c r="C10" s="52"/>
      <c r="D10" s="55" t="s">
        <v>47</v>
      </c>
      <c r="E10" s="42"/>
      <c r="F10" s="42"/>
      <c r="G10" s="42"/>
      <c r="H10" s="42"/>
      <c r="I10" s="56"/>
      <c r="J10" s="42"/>
      <c r="K10" s="42"/>
      <c r="L10" s="42"/>
      <c r="M10" s="42"/>
      <c r="N10" s="42"/>
    </row>
    <row r="11" spans="1:14" ht="16.5" customHeight="1" x14ac:dyDescent="0.25">
      <c r="A11" s="42"/>
      <c r="B11" s="42"/>
      <c r="C11" s="57"/>
      <c r="D11" s="53"/>
      <c r="E11" s="58"/>
      <c r="F11" s="59"/>
      <c r="G11" s="59"/>
      <c r="H11" s="42"/>
      <c r="I11" s="60"/>
      <c r="J11" s="42"/>
      <c r="K11" s="42"/>
      <c r="L11" s="42"/>
      <c r="M11" s="42"/>
      <c r="N11" s="42"/>
    </row>
    <row r="12" spans="1:14" ht="16.5" customHeight="1" x14ac:dyDescent="0.25">
      <c r="A12" s="42"/>
      <c r="B12" s="61" t="s">
        <v>48</v>
      </c>
      <c r="C12" s="62" t="s">
        <v>13</v>
      </c>
      <c r="D12" s="63"/>
      <c r="E12" s="64"/>
      <c r="F12" s="65"/>
      <c r="G12" s="65"/>
      <c r="H12" s="66"/>
      <c r="I12" s="67"/>
      <c r="J12" s="67"/>
      <c r="K12" s="42"/>
      <c r="L12" s="42"/>
      <c r="M12" s="42"/>
      <c r="N12" s="42"/>
    </row>
    <row r="13" spans="1:14" ht="16.5" customHeight="1" x14ac:dyDescent="0.25">
      <c r="A13" s="42"/>
      <c r="B13" s="42"/>
      <c r="C13" s="46"/>
      <c r="D13" s="53"/>
      <c r="E13" s="68" t="s">
        <v>49</v>
      </c>
      <c r="F13" s="42"/>
      <c r="G13" s="48"/>
      <c r="H13" s="55"/>
      <c r="I13" s="48"/>
      <c r="J13" s="48"/>
      <c r="K13" s="42"/>
      <c r="L13" s="42"/>
      <c r="M13" s="42"/>
      <c r="N13" s="42"/>
    </row>
    <row r="14" spans="1:14" ht="9" customHeight="1" x14ac:dyDescent="0.25">
      <c r="A14" s="69"/>
      <c r="B14" s="70"/>
      <c r="C14" s="52"/>
      <c r="D14" s="53"/>
      <c r="E14" s="71"/>
      <c r="F14" s="42"/>
      <c r="G14" s="42"/>
      <c r="H14" s="42"/>
      <c r="I14" s="42"/>
      <c r="J14" s="42"/>
      <c r="K14" s="42"/>
      <c r="L14" s="42"/>
      <c r="M14" s="42"/>
      <c r="N14" s="42"/>
    </row>
    <row r="15" spans="1:14" ht="16.5" customHeight="1" x14ac:dyDescent="0.25">
      <c r="A15" s="42"/>
      <c r="B15" s="42"/>
      <c r="C15" s="72" t="s">
        <v>50</v>
      </c>
      <c r="D15" s="53"/>
      <c r="E15" s="60"/>
      <c r="F15" s="42"/>
      <c r="G15" s="42"/>
      <c r="H15" s="42"/>
      <c r="I15" s="72"/>
      <c r="J15" s="72"/>
      <c r="K15" s="42"/>
      <c r="L15" s="42"/>
      <c r="M15" s="42"/>
      <c r="N15" s="73"/>
    </row>
    <row r="16" spans="1:14" ht="16.5" customHeight="1" x14ac:dyDescent="0.25">
      <c r="A16" s="74"/>
      <c r="B16" s="75"/>
      <c r="C16" s="72" t="s">
        <v>51</v>
      </c>
      <c r="D16" s="73"/>
      <c r="E16" s="126" t="s">
        <v>52</v>
      </c>
      <c r="F16" s="127"/>
      <c r="G16" s="76" t="s">
        <v>53</v>
      </c>
      <c r="H16" s="73"/>
      <c r="I16" s="72"/>
      <c r="J16" s="72"/>
      <c r="K16" s="73"/>
      <c r="L16" s="73"/>
      <c r="M16" s="73"/>
      <c r="N16" s="77"/>
    </row>
    <row r="17" spans="1:13" ht="16.5" customHeight="1" x14ac:dyDescent="0.25">
      <c r="A17" s="74"/>
      <c r="B17" s="75"/>
      <c r="C17" s="72" t="s">
        <v>54</v>
      </c>
      <c r="D17" s="73"/>
      <c r="E17" s="126" t="s">
        <v>55</v>
      </c>
      <c r="F17" s="127"/>
      <c r="G17" s="76" t="s">
        <v>53</v>
      </c>
      <c r="H17" s="73"/>
      <c r="I17" s="72"/>
      <c r="J17" s="72"/>
      <c r="K17" s="73"/>
      <c r="L17" s="73"/>
      <c r="M17" s="73"/>
    </row>
    <row r="18" spans="1:13" ht="16.5" customHeight="1" x14ac:dyDescent="0.25">
      <c r="A18" s="74"/>
      <c r="B18" s="75"/>
      <c r="C18" s="72" t="s">
        <v>56</v>
      </c>
      <c r="D18" s="73"/>
      <c r="E18" s="126" t="s">
        <v>57</v>
      </c>
      <c r="F18" s="127"/>
      <c r="G18" s="76" t="s">
        <v>53</v>
      </c>
      <c r="H18" s="73"/>
      <c r="I18" s="72"/>
      <c r="J18" s="72"/>
      <c r="K18" s="73"/>
      <c r="L18" s="73"/>
      <c r="M18" s="73"/>
    </row>
    <row r="19" spans="1:13" ht="16.5" customHeight="1" x14ac:dyDescent="0.25">
      <c r="A19" s="74"/>
      <c r="B19" s="75"/>
      <c r="C19" s="72" t="s">
        <v>58</v>
      </c>
      <c r="D19" s="55"/>
      <c r="E19" s="126" t="s">
        <v>59</v>
      </c>
      <c r="F19" s="127"/>
      <c r="G19" s="76" t="s">
        <v>53</v>
      </c>
      <c r="H19" s="73"/>
      <c r="I19" s="72"/>
      <c r="J19" s="72"/>
      <c r="K19" s="73"/>
      <c r="L19" s="73"/>
      <c r="M19" s="73"/>
    </row>
    <row r="20" spans="1:13" ht="16.5" customHeight="1" x14ac:dyDescent="0.25">
      <c r="A20" s="74"/>
      <c r="B20" s="75"/>
      <c r="C20" s="72" t="s">
        <v>60</v>
      </c>
      <c r="D20" s="55"/>
      <c r="E20" s="126" t="s">
        <v>61</v>
      </c>
      <c r="F20" s="127"/>
      <c r="G20" s="76" t="s">
        <v>62</v>
      </c>
      <c r="H20" s="73"/>
      <c r="I20" s="72"/>
      <c r="J20" s="72"/>
      <c r="K20" s="73"/>
      <c r="L20" s="73"/>
      <c r="M20" s="73"/>
    </row>
    <row r="21" spans="1:13" ht="16.5" customHeight="1" x14ac:dyDescent="0.25">
      <c r="A21" s="42"/>
      <c r="B21" s="42"/>
      <c r="C21" s="78" t="s">
        <v>211</v>
      </c>
      <c r="D21" s="53"/>
      <c r="E21" s="60"/>
      <c r="F21" s="42"/>
      <c r="G21" s="42"/>
      <c r="H21" s="42"/>
      <c r="I21" s="42"/>
      <c r="J21" s="42"/>
      <c r="K21" s="42"/>
      <c r="L21" s="42"/>
      <c r="M21" s="42"/>
    </row>
    <row r="22" spans="1:13" ht="9.75" customHeight="1" x14ac:dyDescent="0.25">
      <c r="A22" s="42"/>
      <c r="B22" s="42"/>
      <c r="C22" s="52"/>
      <c r="D22" s="53"/>
      <c r="E22" s="60"/>
      <c r="F22" s="42"/>
      <c r="G22" s="42"/>
      <c r="H22" s="42"/>
      <c r="I22" s="42"/>
      <c r="J22" s="42"/>
      <c r="K22" s="42"/>
      <c r="L22" s="42"/>
      <c r="M22" s="42"/>
    </row>
    <row r="23" spans="1:13" ht="16.5" hidden="1" customHeight="1" x14ac:dyDescent="0.25">
      <c r="A23" s="42"/>
      <c r="B23" s="42"/>
      <c r="C23" s="52"/>
      <c r="D23" s="53"/>
      <c r="E23" s="60"/>
      <c r="F23" s="42"/>
      <c r="G23" s="42"/>
      <c r="H23" s="42"/>
      <c r="I23" s="42"/>
      <c r="J23" s="42"/>
      <c r="K23" s="42"/>
      <c r="L23" s="42"/>
      <c r="M23" s="42"/>
    </row>
    <row r="24" spans="1:13" ht="16.5" customHeight="1" x14ac:dyDescent="0.2">
      <c r="A24" s="128" t="s">
        <v>1</v>
      </c>
      <c r="B24" s="130" t="s">
        <v>63</v>
      </c>
      <c r="C24" s="132" t="s">
        <v>64</v>
      </c>
      <c r="D24" s="132" t="s">
        <v>65</v>
      </c>
      <c r="E24" s="132" t="s">
        <v>66</v>
      </c>
      <c r="F24" s="132" t="s">
        <v>67</v>
      </c>
      <c r="G24" s="134"/>
      <c r="H24" s="134"/>
      <c r="I24" s="134"/>
      <c r="J24" s="132" t="s">
        <v>68</v>
      </c>
      <c r="K24" s="134"/>
      <c r="L24" s="134"/>
      <c r="M24" s="134"/>
    </row>
    <row r="25" spans="1:13" ht="16.5" customHeight="1" x14ac:dyDescent="0.2">
      <c r="A25" s="129"/>
      <c r="B25" s="131"/>
      <c r="C25" s="133"/>
      <c r="D25" s="132"/>
      <c r="E25" s="132"/>
      <c r="F25" s="132" t="s">
        <v>69</v>
      </c>
      <c r="G25" s="132" t="s">
        <v>70</v>
      </c>
      <c r="H25" s="134"/>
      <c r="I25" s="134"/>
      <c r="J25" s="132" t="s">
        <v>69</v>
      </c>
      <c r="K25" s="132" t="s">
        <v>70</v>
      </c>
      <c r="L25" s="134"/>
      <c r="M25" s="134"/>
    </row>
    <row r="26" spans="1:13" ht="16.5" customHeight="1" x14ac:dyDescent="0.2">
      <c r="A26" s="129"/>
      <c r="B26" s="131"/>
      <c r="C26" s="133"/>
      <c r="D26" s="132"/>
      <c r="E26" s="132"/>
      <c r="F26" s="134"/>
      <c r="G26" s="79" t="s">
        <v>71</v>
      </c>
      <c r="H26" s="79" t="s">
        <v>72</v>
      </c>
      <c r="I26" s="79" t="s">
        <v>73</v>
      </c>
      <c r="J26" s="134"/>
      <c r="K26" s="79" t="s">
        <v>71</v>
      </c>
      <c r="L26" s="79" t="s">
        <v>72</v>
      </c>
      <c r="M26" s="79" t="s">
        <v>73</v>
      </c>
    </row>
    <row r="27" spans="1:13" ht="16.5" customHeight="1" x14ac:dyDescent="0.2">
      <c r="A27" s="80">
        <v>1</v>
      </c>
      <c r="B27" s="81">
        <v>2</v>
      </c>
      <c r="C27" s="79">
        <v>3</v>
      </c>
      <c r="D27" s="79">
        <v>4</v>
      </c>
      <c r="E27" s="82">
        <v>5</v>
      </c>
      <c r="F27" s="83">
        <v>6</v>
      </c>
      <c r="G27" s="83">
        <v>7</v>
      </c>
      <c r="H27" s="83">
        <v>8</v>
      </c>
      <c r="I27" s="83">
        <v>9</v>
      </c>
      <c r="J27" s="83">
        <v>10</v>
      </c>
      <c r="K27" s="83">
        <v>11</v>
      </c>
      <c r="L27" s="83">
        <v>12</v>
      </c>
      <c r="M27" s="83">
        <v>13</v>
      </c>
    </row>
    <row r="28" spans="1:13" ht="16.5" customHeight="1" x14ac:dyDescent="0.2">
      <c r="A28" s="123" t="s">
        <v>74</v>
      </c>
      <c r="B28" s="121"/>
      <c r="C28" s="121"/>
      <c r="D28" s="121"/>
      <c r="E28" s="121"/>
      <c r="F28" s="121"/>
      <c r="G28" s="121"/>
      <c r="H28" s="121"/>
      <c r="I28" s="121"/>
      <c r="J28" s="121"/>
      <c r="K28" s="121"/>
      <c r="L28" s="121"/>
      <c r="M28" s="121"/>
    </row>
    <row r="29" spans="1:13" ht="48.75" customHeight="1" x14ac:dyDescent="0.2">
      <c r="A29" s="84" t="s">
        <v>75</v>
      </c>
      <c r="B29" s="85" t="s">
        <v>163</v>
      </c>
      <c r="C29" s="86" t="s">
        <v>76</v>
      </c>
      <c r="D29" s="82" t="s">
        <v>77</v>
      </c>
      <c r="E29" s="87">
        <v>1</v>
      </c>
      <c r="F29" s="88">
        <v>228.93</v>
      </c>
      <c r="G29" s="88">
        <v>159.75</v>
      </c>
      <c r="H29" s="88">
        <v>66.81</v>
      </c>
      <c r="I29" s="88">
        <v>7.47</v>
      </c>
      <c r="J29" s="89">
        <v>229</v>
      </c>
      <c r="K29" s="89">
        <v>160</v>
      </c>
      <c r="L29" s="89">
        <v>67</v>
      </c>
      <c r="M29" s="89">
        <v>7</v>
      </c>
    </row>
    <row r="30" spans="1:13" ht="61.5" customHeight="1" x14ac:dyDescent="0.2">
      <c r="A30" s="84" t="s">
        <v>78</v>
      </c>
      <c r="B30" s="85" t="s">
        <v>164</v>
      </c>
      <c r="C30" s="86" t="s">
        <v>79</v>
      </c>
      <c r="D30" s="82" t="s">
        <v>80</v>
      </c>
      <c r="E30" s="87">
        <v>1</v>
      </c>
      <c r="F30" s="88">
        <v>13.37</v>
      </c>
      <c r="G30" s="88">
        <v>12.02</v>
      </c>
      <c r="H30" s="88">
        <v>1.17</v>
      </c>
      <c r="I30" s="89"/>
      <c r="J30" s="89">
        <v>13</v>
      </c>
      <c r="K30" s="89">
        <v>12</v>
      </c>
      <c r="L30" s="89">
        <v>1</v>
      </c>
      <c r="M30" s="89"/>
    </row>
    <row r="31" spans="1:13" ht="45" customHeight="1" x14ac:dyDescent="0.2">
      <c r="A31" s="84" t="s">
        <v>81</v>
      </c>
      <c r="B31" s="85" t="s">
        <v>165</v>
      </c>
      <c r="C31" s="86" t="s">
        <v>82</v>
      </c>
      <c r="D31" s="82" t="s">
        <v>80</v>
      </c>
      <c r="E31" s="87">
        <v>6</v>
      </c>
      <c r="F31" s="88">
        <v>8.06</v>
      </c>
      <c r="G31" s="88">
        <v>6.97</v>
      </c>
      <c r="H31" s="89"/>
      <c r="I31" s="89"/>
      <c r="J31" s="89">
        <v>48</v>
      </c>
      <c r="K31" s="89">
        <v>42</v>
      </c>
      <c r="L31" s="89"/>
      <c r="M31" s="89"/>
    </row>
    <row r="32" spans="1:13" ht="44.25" customHeight="1" x14ac:dyDescent="0.2">
      <c r="A32" s="84" t="s">
        <v>83</v>
      </c>
      <c r="B32" s="85" t="s">
        <v>166</v>
      </c>
      <c r="C32" s="86" t="s">
        <v>84</v>
      </c>
      <c r="D32" s="82" t="s">
        <v>80</v>
      </c>
      <c r="E32" s="87">
        <v>1</v>
      </c>
      <c r="F32" s="88">
        <v>252.99</v>
      </c>
      <c r="G32" s="88">
        <v>151.21</v>
      </c>
      <c r="H32" s="88">
        <v>53.46</v>
      </c>
      <c r="I32" s="88">
        <v>5.98</v>
      </c>
      <c r="J32" s="89">
        <v>253</v>
      </c>
      <c r="K32" s="89">
        <v>151</v>
      </c>
      <c r="L32" s="89">
        <v>53</v>
      </c>
      <c r="M32" s="89">
        <v>6</v>
      </c>
    </row>
    <row r="33" spans="1:13" ht="55.5" customHeight="1" x14ac:dyDescent="0.2">
      <c r="A33" s="84">
        <v>5</v>
      </c>
      <c r="B33" s="85" t="s">
        <v>167</v>
      </c>
      <c r="C33" s="86" t="s">
        <v>79</v>
      </c>
      <c r="D33" s="82" t="s">
        <v>80</v>
      </c>
      <c r="E33" s="87">
        <v>3</v>
      </c>
      <c r="F33" s="88">
        <v>13.37</v>
      </c>
      <c r="G33" s="88">
        <v>12.02</v>
      </c>
      <c r="H33" s="88">
        <v>1.17</v>
      </c>
      <c r="I33" s="89"/>
      <c r="J33" s="89">
        <v>40</v>
      </c>
      <c r="K33" s="89">
        <v>36</v>
      </c>
      <c r="L33" s="89">
        <v>4</v>
      </c>
      <c r="M33" s="89"/>
    </row>
    <row r="34" spans="1:13" ht="46.5" customHeight="1" x14ac:dyDescent="0.2">
      <c r="A34" s="84" t="s">
        <v>85</v>
      </c>
      <c r="B34" s="85" t="s">
        <v>168</v>
      </c>
      <c r="C34" s="86" t="s">
        <v>86</v>
      </c>
      <c r="D34" s="82" t="s">
        <v>87</v>
      </c>
      <c r="E34" s="87">
        <v>1</v>
      </c>
      <c r="F34" s="88">
        <v>405.25</v>
      </c>
      <c r="G34" s="88">
        <v>399.33</v>
      </c>
      <c r="H34" s="89"/>
      <c r="I34" s="89"/>
      <c r="J34" s="89">
        <v>405</v>
      </c>
      <c r="K34" s="89">
        <v>399</v>
      </c>
      <c r="L34" s="89"/>
      <c r="M34" s="89"/>
    </row>
    <row r="35" spans="1:13" ht="48" customHeight="1" x14ac:dyDescent="0.2">
      <c r="A35" s="84" t="s">
        <v>88</v>
      </c>
      <c r="B35" s="85" t="s">
        <v>169</v>
      </c>
      <c r="C35" s="86" t="s">
        <v>86</v>
      </c>
      <c r="D35" s="82" t="s">
        <v>87</v>
      </c>
      <c r="E35" s="87">
        <v>1</v>
      </c>
      <c r="F35" s="88">
        <v>405.25</v>
      </c>
      <c r="G35" s="88">
        <v>399.33</v>
      </c>
      <c r="H35" s="89"/>
      <c r="I35" s="89"/>
      <c r="J35" s="89">
        <v>405</v>
      </c>
      <c r="K35" s="89">
        <v>399</v>
      </c>
      <c r="L35" s="89"/>
      <c r="M35" s="89"/>
    </row>
    <row r="36" spans="1:13" ht="47.25" customHeight="1" x14ac:dyDescent="0.2">
      <c r="A36" s="84" t="s">
        <v>89</v>
      </c>
      <c r="B36" s="85" t="s">
        <v>170</v>
      </c>
      <c r="C36" s="86" t="s">
        <v>86</v>
      </c>
      <c r="D36" s="82" t="s">
        <v>87</v>
      </c>
      <c r="E36" s="87">
        <v>2</v>
      </c>
      <c r="F36" s="88">
        <v>405.25</v>
      </c>
      <c r="G36" s="88">
        <v>399.33</v>
      </c>
      <c r="H36" s="89"/>
      <c r="I36" s="89"/>
      <c r="J36" s="89">
        <v>811</v>
      </c>
      <c r="K36" s="89">
        <v>799</v>
      </c>
      <c r="L36" s="89"/>
      <c r="M36" s="89"/>
    </row>
    <row r="37" spans="1:13" ht="52.5" customHeight="1" x14ac:dyDescent="0.2">
      <c r="A37" s="84" t="s">
        <v>90</v>
      </c>
      <c r="B37" s="85" t="s">
        <v>171</v>
      </c>
      <c r="C37" s="86" t="s">
        <v>86</v>
      </c>
      <c r="D37" s="82" t="s">
        <v>87</v>
      </c>
      <c r="E37" s="87">
        <v>2</v>
      </c>
      <c r="F37" s="88">
        <v>405.25</v>
      </c>
      <c r="G37" s="88">
        <v>399.33</v>
      </c>
      <c r="H37" s="89"/>
      <c r="I37" s="89"/>
      <c r="J37" s="89">
        <v>811</v>
      </c>
      <c r="K37" s="89">
        <v>799</v>
      </c>
      <c r="L37" s="89"/>
      <c r="M37" s="89"/>
    </row>
    <row r="38" spans="1:13" ht="72.75" customHeight="1" x14ac:dyDescent="0.2">
      <c r="A38" s="84" t="s">
        <v>91</v>
      </c>
      <c r="B38" s="85" t="s">
        <v>172</v>
      </c>
      <c r="C38" s="86" t="s">
        <v>92</v>
      </c>
      <c r="D38" s="82" t="s">
        <v>93</v>
      </c>
      <c r="E38" s="87">
        <v>1</v>
      </c>
      <c r="F38" s="88">
        <v>541.59</v>
      </c>
      <c r="G38" s="88">
        <v>101.95</v>
      </c>
      <c r="H38" s="88">
        <v>397.26</v>
      </c>
      <c r="I38" s="88">
        <v>44.42</v>
      </c>
      <c r="J38" s="89">
        <v>542</v>
      </c>
      <c r="K38" s="89">
        <v>102</v>
      </c>
      <c r="L38" s="89">
        <v>397</v>
      </c>
      <c r="M38" s="89">
        <v>44</v>
      </c>
    </row>
    <row r="39" spans="1:13" ht="60.75" customHeight="1" x14ac:dyDescent="0.2">
      <c r="A39" s="84" t="s">
        <v>94</v>
      </c>
      <c r="B39" s="85" t="s">
        <v>173</v>
      </c>
      <c r="C39" s="86" t="s">
        <v>79</v>
      </c>
      <c r="D39" s="82" t="s">
        <v>80</v>
      </c>
      <c r="E39" s="87">
        <v>15</v>
      </c>
      <c r="F39" s="88">
        <v>13.37</v>
      </c>
      <c r="G39" s="88">
        <v>12.02</v>
      </c>
      <c r="H39" s="88">
        <v>1.17</v>
      </c>
      <c r="I39" s="89"/>
      <c r="J39" s="89">
        <v>201</v>
      </c>
      <c r="K39" s="89">
        <v>180</v>
      </c>
      <c r="L39" s="89">
        <v>18</v>
      </c>
      <c r="M39" s="89"/>
    </row>
    <row r="40" spans="1:13" ht="75.75" customHeight="1" x14ac:dyDescent="0.2">
      <c r="A40" s="84" t="s">
        <v>95</v>
      </c>
      <c r="B40" s="85" t="s">
        <v>96</v>
      </c>
      <c r="C40" s="86" t="s">
        <v>97</v>
      </c>
      <c r="D40" s="82" t="s">
        <v>98</v>
      </c>
      <c r="E40" s="90" t="s">
        <v>174</v>
      </c>
      <c r="F40" s="88">
        <v>101.75</v>
      </c>
      <c r="G40" s="88">
        <v>93.5</v>
      </c>
      <c r="H40" s="89"/>
      <c r="I40" s="89"/>
      <c r="J40" s="89">
        <v>31</v>
      </c>
      <c r="K40" s="89">
        <v>28</v>
      </c>
      <c r="L40" s="89"/>
      <c r="M40" s="89"/>
    </row>
    <row r="41" spans="1:13" ht="62.25" customHeight="1" x14ac:dyDescent="0.2">
      <c r="A41" s="84" t="s">
        <v>99</v>
      </c>
      <c r="B41" s="85" t="s">
        <v>175</v>
      </c>
      <c r="C41" s="86" t="s">
        <v>100</v>
      </c>
      <c r="D41" s="82" t="s">
        <v>80</v>
      </c>
      <c r="E41" s="87">
        <v>1</v>
      </c>
      <c r="F41" s="88">
        <v>24.73</v>
      </c>
      <c r="G41" s="88">
        <v>24.23</v>
      </c>
      <c r="H41" s="89"/>
      <c r="I41" s="89"/>
      <c r="J41" s="89">
        <v>25</v>
      </c>
      <c r="K41" s="89">
        <v>24</v>
      </c>
      <c r="L41" s="89"/>
      <c r="M41" s="89"/>
    </row>
    <row r="42" spans="1:13" ht="58.5" customHeight="1" x14ac:dyDescent="0.2">
      <c r="A42" s="84" t="s">
        <v>101</v>
      </c>
      <c r="B42" s="85" t="s">
        <v>176</v>
      </c>
      <c r="C42" s="86" t="s">
        <v>102</v>
      </c>
      <c r="D42" s="82" t="s">
        <v>77</v>
      </c>
      <c r="E42" s="87">
        <v>1</v>
      </c>
      <c r="F42" s="88">
        <v>92.68</v>
      </c>
      <c r="G42" s="88">
        <v>91.33</v>
      </c>
      <c r="H42" s="89"/>
      <c r="I42" s="89"/>
      <c r="J42" s="89">
        <v>93</v>
      </c>
      <c r="K42" s="89">
        <v>91</v>
      </c>
      <c r="L42" s="89"/>
      <c r="M42" s="89"/>
    </row>
    <row r="43" spans="1:13" ht="60.75" customHeight="1" x14ac:dyDescent="0.2">
      <c r="A43" s="84" t="s">
        <v>103</v>
      </c>
      <c r="B43" s="85" t="s">
        <v>177</v>
      </c>
      <c r="C43" s="86" t="s">
        <v>86</v>
      </c>
      <c r="D43" s="82" t="s">
        <v>87</v>
      </c>
      <c r="E43" s="87">
        <v>6</v>
      </c>
      <c r="F43" s="88">
        <v>405.25</v>
      </c>
      <c r="G43" s="88">
        <v>399.33</v>
      </c>
      <c r="H43" s="89"/>
      <c r="I43" s="89"/>
      <c r="J43" s="89">
        <v>2432</v>
      </c>
      <c r="K43" s="89">
        <v>2396</v>
      </c>
      <c r="L43" s="89"/>
      <c r="M43" s="89"/>
    </row>
    <row r="44" spans="1:13" ht="52.5" customHeight="1" x14ac:dyDescent="0.2">
      <c r="A44" s="84" t="s">
        <v>104</v>
      </c>
      <c r="B44" s="85" t="s">
        <v>178</v>
      </c>
      <c r="C44" s="86" t="s">
        <v>86</v>
      </c>
      <c r="D44" s="82" t="s">
        <v>87</v>
      </c>
      <c r="E44" s="87">
        <v>1</v>
      </c>
      <c r="F44" s="88">
        <v>405.25</v>
      </c>
      <c r="G44" s="88">
        <v>399.33</v>
      </c>
      <c r="H44" s="89"/>
      <c r="I44" s="89"/>
      <c r="J44" s="89">
        <v>405</v>
      </c>
      <c r="K44" s="89">
        <v>399</v>
      </c>
      <c r="L44" s="89"/>
      <c r="M44" s="89"/>
    </row>
    <row r="45" spans="1:13" ht="46.5" customHeight="1" x14ac:dyDescent="0.2">
      <c r="A45" s="84" t="s">
        <v>105</v>
      </c>
      <c r="B45" s="85" t="s">
        <v>106</v>
      </c>
      <c r="C45" s="86" t="s">
        <v>107</v>
      </c>
      <c r="D45" s="82" t="s">
        <v>80</v>
      </c>
      <c r="E45" s="90" t="s">
        <v>179</v>
      </c>
      <c r="F45" s="88">
        <v>20</v>
      </c>
      <c r="G45" s="88">
        <v>9.36</v>
      </c>
      <c r="H45" s="89"/>
      <c r="I45" s="89"/>
      <c r="J45" s="89">
        <v>1240</v>
      </c>
      <c r="K45" s="89">
        <v>580</v>
      </c>
      <c r="L45" s="89"/>
      <c r="M45" s="89"/>
    </row>
    <row r="46" spans="1:13" ht="16.5" customHeight="1" x14ac:dyDescent="0.2">
      <c r="A46" s="120" t="s">
        <v>108</v>
      </c>
      <c r="B46" s="121"/>
      <c r="C46" s="121"/>
      <c r="D46" s="121"/>
      <c r="E46" s="121"/>
      <c r="F46" s="121"/>
      <c r="G46" s="121"/>
      <c r="H46" s="121"/>
      <c r="I46" s="121"/>
      <c r="J46" s="88">
        <v>7984</v>
      </c>
      <c r="K46" s="88">
        <v>6597</v>
      </c>
      <c r="L46" s="88">
        <v>540</v>
      </c>
      <c r="M46" s="88">
        <v>57</v>
      </c>
    </row>
    <row r="47" spans="1:13" ht="16.5" customHeight="1" x14ac:dyDescent="0.2">
      <c r="A47" s="120" t="s">
        <v>109</v>
      </c>
      <c r="B47" s="121"/>
      <c r="C47" s="121"/>
      <c r="D47" s="121"/>
      <c r="E47" s="121"/>
      <c r="F47" s="121"/>
      <c r="G47" s="121"/>
      <c r="H47" s="121"/>
      <c r="I47" s="121"/>
      <c r="J47" s="88">
        <v>5889</v>
      </c>
      <c r="K47" s="89"/>
      <c r="L47" s="89"/>
      <c r="M47" s="89"/>
    </row>
    <row r="48" spans="1:13" ht="16.5" customHeight="1" x14ac:dyDescent="0.2">
      <c r="A48" s="120" t="s">
        <v>110</v>
      </c>
      <c r="B48" s="121"/>
      <c r="C48" s="121"/>
      <c r="D48" s="121"/>
      <c r="E48" s="121"/>
      <c r="F48" s="121"/>
      <c r="G48" s="121"/>
      <c r="H48" s="121"/>
      <c r="I48" s="121"/>
      <c r="J48" s="88">
        <v>4005</v>
      </c>
      <c r="K48" s="89"/>
      <c r="L48" s="89"/>
      <c r="M48" s="89"/>
    </row>
    <row r="49" spans="1:13" ht="16.5" customHeight="1" x14ac:dyDescent="0.2">
      <c r="A49" s="122" t="s">
        <v>111</v>
      </c>
      <c r="B49" s="121"/>
      <c r="C49" s="121"/>
      <c r="D49" s="121"/>
      <c r="E49" s="121"/>
      <c r="F49" s="121"/>
      <c r="G49" s="121"/>
      <c r="H49" s="121"/>
      <c r="I49" s="121"/>
      <c r="J49" s="89"/>
      <c r="K49" s="89"/>
      <c r="L49" s="89"/>
      <c r="M49" s="89"/>
    </row>
    <row r="50" spans="1:13" ht="16.5" customHeight="1" x14ac:dyDescent="0.2">
      <c r="A50" s="120" t="s">
        <v>112</v>
      </c>
      <c r="B50" s="121"/>
      <c r="C50" s="121"/>
      <c r="D50" s="121"/>
      <c r="E50" s="121"/>
      <c r="F50" s="121"/>
      <c r="G50" s="121"/>
      <c r="H50" s="121"/>
      <c r="I50" s="121"/>
      <c r="J50" s="88">
        <v>17180</v>
      </c>
      <c r="K50" s="89"/>
      <c r="L50" s="89"/>
      <c r="M50" s="89"/>
    </row>
    <row r="51" spans="1:13" ht="16.5" customHeight="1" x14ac:dyDescent="0.2">
      <c r="A51" s="120" t="s">
        <v>113</v>
      </c>
      <c r="B51" s="121"/>
      <c r="C51" s="121"/>
      <c r="D51" s="121"/>
      <c r="E51" s="121"/>
      <c r="F51" s="121"/>
      <c r="G51" s="121"/>
      <c r="H51" s="121"/>
      <c r="I51" s="121"/>
      <c r="J51" s="88">
        <v>632</v>
      </c>
      <c r="K51" s="89"/>
      <c r="L51" s="89"/>
      <c r="M51" s="89"/>
    </row>
    <row r="52" spans="1:13" ht="16.5" customHeight="1" x14ac:dyDescent="0.2">
      <c r="A52" s="120" t="s">
        <v>114</v>
      </c>
      <c r="B52" s="121"/>
      <c r="C52" s="121"/>
      <c r="D52" s="121"/>
      <c r="E52" s="121"/>
      <c r="F52" s="121"/>
      <c r="G52" s="121"/>
      <c r="H52" s="121"/>
      <c r="I52" s="121"/>
      <c r="J52" s="88">
        <v>66</v>
      </c>
      <c r="K52" s="89"/>
      <c r="L52" s="89"/>
      <c r="M52" s="89"/>
    </row>
    <row r="53" spans="1:13" ht="16.5" customHeight="1" x14ac:dyDescent="0.2">
      <c r="A53" s="120" t="s">
        <v>115</v>
      </c>
      <c r="B53" s="121"/>
      <c r="C53" s="121"/>
      <c r="D53" s="121"/>
      <c r="E53" s="121"/>
      <c r="F53" s="121"/>
      <c r="G53" s="121"/>
      <c r="H53" s="121"/>
      <c r="I53" s="121"/>
      <c r="J53" s="88">
        <v>17878</v>
      </c>
      <c r="K53" s="89"/>
      <c r="L53" s="89"/>
      <c r="M53" s="89"/>
    </row>
    <row r="54" spans="1:13" ht="16.5" customHeight="1" x14ac:dyDescent="0.2">
      <c r="A54" s="120" t="s">
        <v>116</v>
      </c>
      <c r="B54" s="121"/>
      <c r="C54" s="121"/>
      <c r="D54" s="121"/>
      <c r="E54" s="121"/>
      <c r="F54" s="121"/>
      <c r="G54" s="121"/>
      <c r="H54" s="121"/>
      <c r="I54" s="121"/>
      <c r="J54" s="89"/>
      <c r="K54" s="89"/>
      <c r="L54" s="89"/>
      <c r="M54" s="89"/>
    </row>
    <row r="55" spans="1:13" ht="16.5" customHeight="1" x14ac:dyDescent="0.2">
      <c r="A55" s="120" t="s">
        <v>117</v>
      </c>
      <c r="B55" s="121"/>
      <c r="C55" s="121"/>
      <c r="D55" s="121"/>
      <c r="E55" s="121"/>
      <c r="F55" s="121"/>
      <c r="G55" s="121"/>
      <c r="H55" s="121"/>
      <c r="I55" s="121"/>
      <c r="J55" s="88">
        <v>847</v>
      </c>
      <c r="K55" s="89"/>
      <c r="L55" s="89"/>
      <c r="M55" s="89"/>
    </row>
    <row r="56" spans="1:13" ht="16.5" customHeight="1" x14ac:dyDescent="0.2">
      <c r="A56" s="120" t="s">
        <v>118</v>
      </c>
      <c r="B56" s="121"/>
      <c r="C56" s="121"/>
      <c r="D56" s="121"/>
      <c r="E56" s="121"/>
      <c r="F56" s="121"/>
      <c r="G56" s="121"/>
      <c r="H56" s="121"/>
      <c r="I56" s="121"/>
      <c r="J56" s="88">
        <v>540</v>
      </c>
      <c r="K56" s="89"/>
      <c r="L56" s="89"/>
      <c r="M56" s="89"/>
    </row>
    <row r="57" spans="1:13" ht="16.5" customHeight="1" x14ac:dyDescent="0.2">
      <c r="A57" s="120" t="s">
        <v>119</v>
      </c>
      <c r="B57" s="121"/>
      <c r="C57" s="121"/>
      <c r="D57" s="121"/>
      <c r="E57" s="121"/>
      <c r="F57" s="121"/>
      <c r="G57" s="121"/>
      <c r="H57" s="121"/>
      <c r="I57" s="121"/>
      <c r="J57" s="88">
        <v>6654</v>
      </c>
      <c r="K57" s="89"/>
      <c r="L57" s="89"/>
      <c r="M57" s="89"/>
    </row>
    <row r="58" spans="1:13" ht="16.5" customHeight="1" x14ac:dyDescent="0.2">
      <c r="A58" s="120" t="s">
        <v>120</v>
      </c>
      <c r="B58" s="121"/>
      <c r="C58" s="121"/>
      <c r="D58" s="121"/>
      <c r="E58" s="121"/>
      <c r="F58" s="121"/>
      <c r="G58" s="121"/>
      <c r="H58" s="121"/>
      <c r="I58" s="121"/>
      <c r="J58" s="88">
        <v>5889</v>
      </c>
      <c r="K58" s="89"/>
      <c r="L58" s="89"/>
      <c r="M58" s="89"/>
    </row>
    <row r="59" spans="1:13" ht="16.5" customHeight="1" x14ac:dyDescent="0.2">
      <c r="A59" s="120" t="s">
        <v>121</v>
      </c>
      <c r="B59" s="121"/>
      <c r="C59" s="121"/>
      <c r="D59" s="121"/>
      <c r="E59" s="121"/>
      <c r="F59" s="121"/>
      <c r="G59" s="121"/>
      <c r="H59" s="121"/>
      <c r="I59" s="121"/>
      <c r="J59" s="88">
        <v>4005</v>
      </c>
      <c r="K59" s="89"/>
      <c r="L59" s="89"/>
      <c r="M59" s="89"/>
    </row>
    <row r="60" spans="1:13" ht="16.5" customHeight="1" x14ac:dyDescent="0.2">
      <c r="A60" s="122" t="s">
        <v>122</v>
      </c>
      <c r="B60" s="121"/>
      <c r="C60" s="121"/>
      <c r="D60" s="121"/>
      <c r="E60" s="121"/>
      <c r="F60" s="121"/>
      <c r="G60" s="121"/>
      <c r="H60" s="121"/>
      <c r="I60" s="121"/>
      <c r="J60" s="91">
        <v>17878</v>
      </c>
      <c r="K60" s="89"/>
      <c r="L60" s="89"/>
      <c r="M60" s="89"/>
    </row>
    <row r="61" spans="1:13" ht="16.5" customHeight="1" x14ac:dyDescent="0.2">
      <c r="A61" s="123" t="s">
        <v>123</v>
      </c>
      <c r="B61" s="121"/>
      <c r="C61" s="121"/>
      <c r="D61" s="121"/>
      <c r="E61" s="121"/>
      <c r="F61" s="121"/>
      <c r="G61" s="121"/>
      <c r="H61" s="121"/>
      <c r="I61" s="121"/>
      <c r="J61" s="121"/>
      <c r="K61" s="121"/>
      <c r="L61" s="121"/>
      <c r="M61" s="121"/>
    </row>
    <row r="62" spans="1:13" ht="44.25" customHeight="1" x14ac:dyDescent="0.2">
      <c r="A62" s="92" t="s">
        <v>180</v>
      </c>
      <c r="B62" s="85" t="s">
        <v>124</v>
      </c>
      <c r="C62" s="86" t="s">
        <v>125</v>
      </c>
      <c r="D62" s="82" t="s">
        <v>126</v>
      </c>
      <c r="E62" s="87">
        <v>1</v>
      </c>
      <c r="F62" s="88">
        <v>23496.89</v>
      </c>
      <c r="G62" s="89"/>
      <c r="H62" s="89"/>
      <c r="I62" s="89"/>
      <c r="J62" s="89">
        <v>23497</v>
      </c>
      <c r="K62" s="89"/>
      <c r="L62" s="89"/>
      <c r="M62" s="89"/>
    </row>
    <row r="63" spans="1:13" ht="49.5" customHeight="1" x14ac:dyDescent="0.2">
      <c r="A63" s="92" t="s">
        <v>181</v>
      </c>
      <c r="B63" s="85" t="s">
        <v>124</v>
      </c>
      <c r="C63" s="86" t="s">
        <v>127</v>
      </c>
      <c r="D63" s="82" t="s">
        <v>126</v>
      </c>
      <c r="E63" s="87">
        <v>1</v>
      </c>
      <c r="F63" s="88">
        <v>7931.8</v>
      </c>
      <c r="G63" s="89"/>
      <c r="H63" s="89"/>
      <c r="I63" s="89"/>
      <c r="J63" s="89">
        <v>7932</v>
      </c>
      <c r="K63" s="89"/>
      <c r="L63" s="89"/>
      <c r="M63" s="89"/>
    </row>
    <row r="64" spans="1:13" ht="48.75" customHeight="1" x14ac:dyDescent="0.2">
      <c r="A64" s="92" t="s">
        <v>182</v>
      </c>
      <c r="B64" s="85" t="s">
        <v>124</v>
      </c>
      <c r="C64" s="86" t="s">
        <v>128</v>
      </c>
      <c r="D64" s="82" t="s">
        <v>126</v>
      </c>
      <c r="E64" s="87">
        <v>1</v>
      </c>
      <c r="F64" s="88">
        <v>7505.36</v>
      </c>
      <c r="G64" s="89"/>
      <c r="H64" s="89"/>
      <c r="I64" s="89"/>
      <c r="J64" s="89">
        <v>7505</v>
      </c>
      <c r="K64" s="89"/>
      <c r="L64" s="89"/>
      <c r="M64" s="89"/>
    </row>
    <row r="65" spans="1:13" ht="56.25" customHeight="1" x14ac:dyDescent="0.2">
      <c r="A65" s="92" t="s">
        <v>183</v>
      </c>
      <c r="B65" s="85" t="s">
        <v>124</v>
      </c>
      <c r="C65" s="86" t="s">
        <v>129</v>
      </c>
      <c r="D65" s="82" t="s">
        <v>126</v>
      </c>
      <c r="E65" s="87">
        <v>1</v>
      </c>
      <c r="F65" s="88">
        <v>8443.5300000000007</v>
      </c>
      <c r="G65" s="89"/>
      <c r="H65" s="89"/>
      <c r="I65" s="89"/>
      <c r="J65" s="89">
        <v>8444</v>
      </c>
      <c r="K65" s="89"/>
      <c r="L65" s="89"/>
      <c r="M65" s="89"/>
    </row>
    <row r="66" spans="1:13" ht="60" customHeight="1" x14ac:dyDescent="0.2">
      <c r="A66" s="92" t="s">
        <v>184</v>
      </c>
      <c r="B66" s="85" t="s">
        <v>124</v>
      </c>
      <c r="C66" s="86" t="s">
        <v>130</v>
      </c>
      <c r="D66" s="82" t="s">
        <v>126</v>
      </c>
      <c r="E66" s="87">
        <v>1</v>
      </c>
      <c r="F66" s="88">
        <v>3411.53</v>
      </c>
      <c r="G66" s="89"/>
      <c r="H66" s="89"/>
      <c r="I66" s="89"/>
      <c r="J66" s="89">
        <v>3412</v>
      </c>
      <c r="K66" s="89"/>
      <c r="L66" s="89"/>
      <c r="M66" s="89"/>
    </row>
    <row r="67" spans="1:13" ht="46.5" customHeight="1" x14ac:dyDescent="0.2">
      <c r="A67" s="92" t="s">
        <v>185</v>
      </c>
      <c r="B67" s="85" t="s">
        <v>124</v>
      </c>
      <c r="C67" s="86" t="s">
        <v>131</v>
      </c>
      <c r="D67" s="82" t="s">
        <v>126</v>
      </c>
      <c r="E67" s="87">
        <v>1</v>
      </c>
      <c r="F67" s="88">
        <v>5032</v>
      </c>
      <c r="G67" s="89"/>
      <c r="H67" s="89"/>
      <c r="I67" s="89"/>
      <c r="J67" s="89">
        <v>5032</v>
      </c>
      <c r="K67" s="89"/>
      <c r="L67" s="89"/>
      <c r="M67" s="89"/>
    </row>
    <row r="68" spans="1:13" ht="54.75" customHeight="1" x14ac:dyDescent="0.2">
      <c r="A68" s="92" t="s">
        <v>186</v>
      </c>
      <c r="B68" s="85" t="s">
        <v>124</v>
      </c>
      <c r="C68" s="86" t="s">
        <v>132</v>
      </c>
      <c r="D68" s="82" t="s">
        <v>126</v>
      </c>
      <c r="E68" s="87">
        <v>1</v>
      </c>
      <c r="F68" s="88">
        <v>6821.12</v>
      </c>
      <c r="G68" s="89"/>
      <c r="H68" s="89"/>
      <c r="I68" s="89"/>
      <c r="J68" s="89">
        <v>6821</v>
      </c>
      <c r="K68" s="89"/>
      <c r="L68" s="89"/>
      <c r="M68" s="89"/>
    </row>
    <row r="69" spans="1:13" ht="46.5" customHeight="1" x14ac:dyDescent="0.2">
      <c r="A69" s="92" t="s">
        <v>187</v>
      </c>
      <c r="B69" s="85" t="s">
        <v>124</v>
      </c>
      <c r="C69" s="86" t="s">
        <v>133</v>
      </c>
      <c r="D69" s="82" t="s">
        <v>126</v>
      </c>
      <c r="E69" s="87">
        <v>1</v>
      </c>
      <c r="F69" s="88">
        <v>7846.51</v>
      </c>
      <c r="G69" s="89"/>
      <c r="H69" s="89"/>
      <c r="I69" s="89"/>
      <c r="J69" s="89">
        <v>7847</v>
      </c>
      <c r="K69" s="89"/>
      <c r="L69" s="89"/>
      <c r="M69" s="89"/>
    </row>
    <row r="70" spans="1:13" ht="50.25" customHeight="1" x14ac:dyDescent="0.2">
      <c r="A70" s="92" t="s">
        <v>188</v>
      </c>
      <c r="B70" s="85" t="s">
        <v>124</v>
      </c>
      <c r="C70" s="86" t="s">
        <v>134</v>
      </c>
      <c r="D70" s="82" t="s">
        <v>126</v>
      </c>
      <c r="E70" s="87">
        <v>2</v>
      </c>
      <c r="F70" s="88">
        <v>478.76</v>
      </c>
      <c r="G70" s="89"/>
      <c r="H70" s="89"/>
      <c r="I70" s="89"/>
      <c r="J70" s="89">
        <v>958</v>
      </c>
      <c r="K70" s="89"/>
      <c r="L70" s="89"/>
      <c r="M70" s="89"/>
    </row>
    <row r="71" spans="1:13" ht="42.75" customHeight="1" x14ac:dyDescent="0.2">
      <c r="A71" s="92" t="s">
        <v>189</v>
      </c>
      <c r="B71" s="85" t="s">
        <v>124</v>
      </c>
      <c r="C71" s="86" t="s">
        <v>135</v>
      </c>
      <c r="D71" s="82" t="s">
        <v>126</v>
      </c>
      <c r="E71" s="87">
        <v>2</v>
      </c>
      <c r="F71" s="88">
        <v>2814.51</v>
      </c>
      <c r="G71" s="89"/>
      <c r="H71" s="89"/>
      <c r="I71" s="89"/>
      <c r="J71" s="89">
        <v>5629</v>
      </c>
      <c r="K71" s="89"/>
      <c r="L71" s="89"/>
      <c r="M71" s="89"/>
    </row>
    <row r="72" spans="1:13" ht="51.75" customHeight="1" x14ac:dyDescent="0.2">
      <c r="A72" s="92" t="s">
        <v>190</v>
      </c>
      <c r="B72" s="85" t="s">
        <v>124</v>
      </c>
      <c r="C72" s="86" t="s">
        <v>136</v>
      </c>
      <c r="D72" s="82" t="s">
        <v>126</v>
      </c>
      <c r="E72" s="87">
        <v>2</v>
      </c>
      <c r="F72" s="88">
        <v>1892.8</v>
      </c>
      <c r="G72" s="89"/>
      <c r="H72" s="89"/>
      <c r="I72" s="89"/>
      <c r="J72" s="89">
        <v>3786</v>
      </c>
      <c r="K72" s="89"/>
      <c r="L72" s="89"/>
      <c r="M72" s="89"/>
    </row>
    <row r="73" spans="1:13" ht="53.25" customHeight="1" x14ac:dyDescent="0.2">
      <c r="A73" s="92" t="s">
        <v>191</v>
      </c>
      <c r="B73" s="85" t="s">
        <v>124</v>
      </c>
      <c r="C73" s="86" t="s">
        <v>137</v>
      </c>
      <c r="D73" s="82" t="s">
        <v>126</v>
      </c>
      <c r="E73" s="87">
        <v>1</v>
      </c>
      <c r="F73" s="88">
        <v>11185.69</v>
      </c>
      <c r="G73" s="89"/>
      <c r="H73" s="89"/>
      <c r="I73" s="89"/>
      <c r="J73" s="89">
        <v>11186</v>
      </c>
      <c r="K73" s="89"/>
      <c r="L73" s="89"/>
      <c r="M73" s="89"/>
    </row>
    <row r="74" spans="1:13" ht="54.75" customHeight="1" x14ac:dyDescent="0.2">
      <c r="A74" s="92" t="s">
        <v>192</v>
      </c>
      <c r="B74" s="85" t="s">
        <v>124</v>
      </c>
      <c r="C74" s="86" t="s">
        <v>138</v>
      </c>
      <c r="D74" s="82" t="s">
        <v>126</v>
      </c>
      <c r="E74" s="87">
        <v>42</v>
      </c>
      <c r="F74" s="88">
        <v>2643.93</v>
      </c>
      <c r="G74" s="89"/>
      <c r="H74" s="89"/>
      <c r="I74" s="89"/>
      <c r="J74" s="89">
        <v>111045</v>
      </c>
      <c r="K74" s="89"/>
      <c r="L74" s="89"/>
      <c r="M74" s="89"/>
    </row>
    <row r="75" spans="1:13" ht="51" customHeight="1" x14ac:dyDescent="0.2">
      <c r="A75" s="92" t="s">
        <v>193</v>
      </c>
      <c r="B75" s="85" t="s">
        <v>124</v>
      </c>
      <c r="C75" s="86" t="s">
        <v>139</v>
      </c>
      <c r="D75" s="82" t="s">
        <v>126</v>
      </c>
      <c r="E75" s="87">
        <v>42</v>
      </c>
      <c r="F75" s="88">
        <v>170.58</v>
      </c>
      <c r="G75" s="89"/>
      <c r="H75" s="89"/>
      <c r="I75" s="89"/>
      <c r="J75" s="89">
        <v>7164</v>
      </c>
      <c r="K75" s="89"/>
      <c r="L75" s="89"/>
      <c r="M75" s="89"/>
    </row>
    <row r="76" spans="1:13" ht="50.25" customHeight="1" x14ac:dyDescent="0.2">
      <c r="A76" s="92" t="s">
        <v>194</v>
      </c>
      <c r="B76" s="85" t="s">
        <v>124</v>
      </c>
      <c r="C76" s="86" t="s">
        <v>140</v>
      </c>
      <c r="D76" s="82" t="s">
        <v>126</v>
      </c>
      <c r="E76" s="87">
        <v>1</v>
      </c>
      <c r="F76" s="88">
        <v>7846.51</v>
      </c>
      <c r="G76" s="89"/>
      <c r="H76" s="89"/>
      <c r="I76" s="89"/>
      <c r="J76" s="89">
        <v>7847</v>
      </c>
      <c r="K76" s="89"/>
      <c r="L76" s="89"/>
      <c r="M76" s="89"/>
    </row>
    <row r="77" spans="1:13" ht="48" customHeight="1" x14ac:dyDescent="0.2">
      <c r="A77" s="92" t="s">
        <v>195</v>
      </c>
      <c r="B77" s="85" t="s">
        <v>124</v>
      </c>
      <c r="C77" s="86" t="s">
        <v>141</v>
      </c>
      <c r="D77" s="82" t="s">
        <v>126</v>
      </c>
      <c r="E77" s="87">
        <v>1</v>
      </c>
      <c r="F77" s="88">
        <v>7846.51</v>
      </c>
      <c r="G77" s="89"/>
      <c r="H77" s="89"/>
      <c r="I77" s="89"/>
      <c r="J77" s="89">
        <v>7847</v>
      </c>
      <c r="K77" s="89"/>
      <c r="L77" s="89"/>
      <c r="M77" s="89"/>
    </row>
    <row r="78" spans="1:13" ht="63" customHeight="1" x14ac:dyDescent="0.2">
      <c r="A78" s="92" t="s">
        <v>196</v>
      </c>
      <c r="B78" s="85" t="s">
        <v>124</v>
      </c>
      <c r="C78" s="86" t="s">
        <v>142</v>
      </c>
      <c r="D78" s="82" t="s">
        <v>126</v>
      </c>
      <c r="E78" s="87">
        <v>1</v>
      </c>
      <c r="F78" s="88">
        <v>9937.4599999999991</v>
      </c>
      <c r="G78" s="89"/>
      <c r="H78" s="89"/>
      <c r="I78" s="89"/>
      <c r="J78" s="89">
        <v>9937</v>
      </c>
      <c r="K78" s="89"/>
      <c r="L78" s="89"/>
      <c r="M78" s="89"/>
    </row>
    <row r="79" spans="1:13" ht="57.75" customHeight="1" x14ac:dyDescent="0.2">
      <c r="A79" s="92" t="s">
        <v>197</v>
      </c>
      <c r="B79" s="85" t="s">
        <v>124</v>
      </c>
      <c r="C79" s="86" t="s">
        <v>143</v>
      </c>
      <c r="D79" s="82" t="s">
        <v>126</v>
      </c>
      <c r="E79" s="87">
        <v>3</v>
      </c>
      <c r="F79" s="88">
        <v>7360.62</v>
      </c>
      <c r="G79" s="89"/>
      <c r="H79" s="89"/>
      <c r="I79" s="89"/>
      <c r="J79" s="89">
        <v>22082</v>
      </c>
      <c r="K79" s="89"/>
      <c r="L79" s="89"/>
      <c r="M79" s="89"/>
    </row>
    <row r="80" spans="1:13" ht="48" customHeight="1" x14ac:dyDescent="0.2">
      <c r="A80" s="92" t="s">
        <v>198</v>
      </c>
      <c r="B80" s="85" t="s">
        <v>124</v>
      </c>
      <c r="C80" s="86" t="s">
        <v>144</v>
      </c>
      <c r="D80" s="82" t="s">
        <v>126</v>
      </c>
      <c r="E80" s="87">
        <v>3</v>
      </c>
      <c r="F80" s="88">
        <v>46.74</v>
      </c>
      <c r="G80" s="89"/>
      <c r="H80" s="89"/>
      <c r="I80" s="89"/>
      <c r="J80" s="89">
        <v>140</v>
      </c>
      <c r="K80" s="89"/>
      <c r="L80" s="89"/>
      <c r="M80" s="89"/>
    </row>
    <row r="81" spans="1:13" ht="53.25" customHeight="1" x14ac:dyDescent="0.2">
      <c r="A81" s="92" t="s">
        <v>199</v>
      </c>
      <c r="B81" s="85" t="s">
        <v>124</v>
      </c>
      <c r="C81" s="86" t="s">
        <v>145</v>
      </c>
      <c r="D81" s="82" t="s">
        <v>126</v>
      </c>
      <c r="E81" s="87">
        <v>1</v>
      </c>
      <c r="F81" s="88">
        <v>4101.16</v>
      </c>
      <c r="G81" s="89"/>
      <c r="H81" s="89"/>
      <c r="I81" s="89"/>
      <c r="J81" s="89">
        <v>4101</v>
      </c>
      <c r="K81" s="89"/>
      <c r="L81" s="89"/>
      <c r="M81" s="89"/>
    </row>
    <row r="82" spans="1:13" ht="46.5" customHeight="1" x14ac:dyDescent="0.2">
      <c r="A82" s="92" t="s">
        <v>200</v>
      </c>
      <c r="B82" s="85" t="s">
        <v>124</v>
      </c>
      <c r="C82" s="86" t="s">
        <v>146</v>
      </c>
      <c r="D82" s="82" t="s">
        <v>147</v>
      </c>
      <c r="E82" s="87">
        <v>15</v>
      </c>
      <c r="F82" s="88">
        <v>13.12</v>
      </c>
      <c r="G82" s="89"/>
      <c r="H82" s="89"/>
      <c r="I82" s="89"/>
      <c r="J82" s="89">
        <v>197</v>
      </c>
      <c r="K82" s="89"/>
      <c r="L82" s="89"/>
      <c r="M82" s="89"/>
    </row>
    <row r="83" spans="1:13" ht="55.5" customHeight="1" x14ac:dyDescent="0.2">
      <c r="A83" s="92" t="s">
        <v>201</v>
      </c>
      <c r="B83" s="85" t="s">
        <v>124</v>
      </c>
      <c r="C83" s="86" t="s">
        <v>148</v>
      </c>
      <c r="D83" s="82" t="s">
        <v>126</v>
      </c>
      <c r="E83" s="87">
        <v>15</v>
      </c>
      <c r="F83" s="88">
        <v>53.13</v>
      </c>
      <c r="G83" s="89"/>
      <c r="H83" s="89"/>
      <c r="I83" s="89"/>
      <c r="J83" s="89">
        <v>797</v>
      </c>
      <c r="K83" s="89"/>
      <c r="L83" s="89"/>
      <c r="M83" s="89"/>
    </row>
    <row r="84" spans="1:13" ht="41.25" customHeight="1" x14ac:dyDescent="0.2">
      <c r="A84" s="92" t="s">
        <v>202</v>
      </c>
      <c r="B84" s="85" t="s">
        <v>124</v>
      </c>
      <c r="C84" s="86" t="s">
        <v>149</v>
      </c>
      <c r="D84" s="82" t="s">
        <v>150</v>
      </c>
      <c r="E84" s="87">
        <v>1</v>
      </c>
      <c r="F84" s="88">
        <v>481.46</v>
      </c>
      <c r="G84" s="89"/>
      <c r="H84" s="89"/>
      <c r="I84" s="89"/>
      <c r="J84" s="89">
        <v>481</v>
      </c>
      <c r="K84" s="89"/>
      <c r="L84" s="89"/>
      <c r="M84" s="89"/>
    </row>
    <row r="85" spans="1:13" ht="46.5" customHeight="1" x14ac:dyDescent="0.2">
      <c r="A85" s="92" t="s">
        <v>203</v>
      </c>
      <c r="B85" s="85" t="s">
        <v>124</v>
      </c>
      <c r="C85" s="86" t="s">
        <v>151</v>
      </c>
      <c r="D85" s="82" t="s">
        <v>126</v>
      </c>
      <c r="E85" s="87">
        <v>60</v>
      </c>
      <c r="F85" s="88">
        <v>9.99</v>
      </c>
      <c r="G85" s="89"/>
      <c r="H85" s="89"/>
      <c r="I85" s="89"/>
      <c r="J85" s="89">
        <v>599</v>
      </c>
      <c r="K85" s="89"/>
      <c r="L85" s="89"/>
      <c r="M85" s="89"/>
    </row>
    <row r="86" spans="1:13" ht="66" customHeight="1" x14ac:dyDescent="0.2">
      <c r="A86" s="92" t="s">
        <v>204</v>
      </c>
      <c r="B86" s="85" t="s">
        <v>124</v>
      </c>
      <c r="C86" s="86" t="s">
        <v>151</v>
      </c>
      <c r="D86" s="82" t="s">
        <v>126</v>
      </c>
      <c r="E86" s="87">
        <v>12</v>
      </c>
      <c r="F86" s="88">
        <v>44.94</v>
      </c>
      <c r="G86" s="89"/>
      <c r="H86" s="89"/>
      <c r="I86" s="89"/>
      <c r="J86" s="89">
        <v>539</v>
      </c>
      <c r="K86" s="89"/>
      <c r="L86" s="89"/>
      <c r="M86" s="89"/>
    </row>
    <row r="87" spans="1:13" ht="53.25" customHeight="1" x14ac:dyDescent="0.2">
      <c r="A87" s="92" t="s">
        <v>205</v>
      </c>
      <c r="B87" s="85" t="s">
        <v>124</v>
      </c>
      <c r="C87" s="86" t="s">
        <v>152</v>
      </c>
      <c r="D87" s="82" t="s">
        <v>126</v>
      </c>
      <c r="E87" s="87">
        <v>1</v>
      </c>
      <c r="F87" s="88">
        <v>128.32</v>
      </c>
      <c r="G87" s="89"/>
      <c r="H87" s="89"/>
      <c r="I87" s="89"/>
      <c r="J87" s="89">
        <v>128</v>
      </c>
      <c r="K87" s="89"/>
      <c r="L87" s="89"/>
      <c r="M87" s="89"/>
    </row>
    <row r="88" spans="1:13" ht="16.5" customHeight="1" x14ac:dyDescent="0.2">
      <c r="A88" s="120" t="s">
        <v>108</v>
      </c>
      <c r="B88" s="121"/>
      <c r="C88" s="121"/>
      <c r="D88" s="121"/>
      <c r="E88" s="121"/>
      <c r="F88" s="121"/>
      <c r="G88" s="121"/>
      <c r="H88" s="121"/>
      <c r="I88" s="121"/>
      <c r="J88" s="88">
        <v>264953</v>
      </c>
      <c r="K88" s="89"/>
      <c r="L88" s="89"/>
      <c r="M88" s="89"/>
    </row>
    <row r="89" spans="1:13" ht="16.5" customHeight="1" x14ac:dyDescent="0.2">
      <c r="A89" s="122" t="s">
        <v>153</v>
      </c>
      <c r="B89" s="121"/>
      <c r="C89" s="121"/>
      <c r="D89" s="121"/>
      <c r="E89" s="121"/>
      <c r="F89" s="121"/>
      <c r="G89" s="121"/>
      <c r="H89" s="121"/>
      <c r="I89" s="121"/>
      <c r="J89" s="89"/>
      <c r="K89" s="89"/>
      <c r="L89" s="89"/>
      <c r="M89" s="89"/>
    </row>
    <row r="90" spans="1:13" ht="16.5" customHeight="1" x14ac:dyDescent="0.2">
      <c r="A90" s="120" t="s">
        <v>154</v>
      </c>
      <c r="B90" s="121"/>
      <c r="C90" s="121"/>
      <c r="D90" s="121"/>
      <c r="E90" s="121"/>
      <c r="F90" s="121"/>
      <c r="G90" s="121"/>
      <c r="H90" s="121"/>
      <c r="I90" s="121"/>
      <c r="J90" s="88">
        <v>264953</v>
      </c>
      <c r="K90" s="89"/>
      <c r="L90" s="89"/>
      <c r="M90" s="89"/>
    </row>
    <row r="91" spans="1:13" ht="16.5" customHeight="1" x14ac:dyDescent="0.2">
      <c r="A91" s="120" t="s">
        <v>115</v>
      </c>
      <c r="B91" s="121"/>
      <c r="C91" s="121"/>
      <c r="D91" s="121"/>
      <c r="E91" s="121"/>
      <c r="F91" s="121"/>
      <c r="G91" s="121"/>
      <c r="H91" s="121"/>
      <c r="I91" s="121"/>
      <c r="J91" s="88">
        <v>264953</v>
      </c>
      <c r="K91" s="89"/>
      <c r="L91" s="89"/>
      <c r="M91" s="89"/>
    </row>
    <row r="92" spans="1:13" ht="16.5" customHeight="1" x14ac:dyDescent="0.2">
      <c r="A92" s="120" t="s">
        <v>116</v>
      </c>
      <c r="B92" s="121"/>
      <c r="C92" s="121"/>
      <c r="D92" s="121"/>
      <c r="E92" s="121"/>
      <c r="F92" s="121"/>
      <c r="G92" s="121"/>
      <c r="H92" s="121"/>
      <c r="I92" s="121"/>
      <c r="J92" s="89"/>
      <c r="K92" s="89"/>
      <c r="L92" s="89"/>
      <c r="M92" s="89"/>
    </row>
    <row r="93" spans="1:13" ht="16.5" customHeight="1" x14ac:dyDescent="0.2">
      <c r="A93" s="120" t="s">
        <v>155</v>
      </c>
      <c r="B93" s="121"/>
      <c r="C93" s="121"/>
      <c r="D93" s="121"/>
      <c r="E93" s="121"/>
      <c r="F93" s="121"/>
      <c r="G93" s="121"/>
      <c r="H93" s="121"/>
      <c r="I93" s="121"/>
      <c r="J93" s="88">
        <v>264953</v>
      </c>
      <c r="K93" s="89"/>
      <c r="L93" s="89"/>
      <c r="M93" s="89"/>
    </row>
    <row r="94" spans="1:13" ht="16.5" customHeight="1" x14ac:dyDescent="0.2">
      <c r="A94" s="122" t="s">
        <v>156</v>
      </c>
      <c r="B94" s="121"/>
      <c r="C94" s="121"/>
      <c r="D94" s="121"/>
      <c r="E94" s="121"/>
      <c r="F94" s="121"/>
      <c r="G94" s="121"/>
      <c r="H94" s="121"/>
      <c r="I94" s="121"/>
      <c r="J94" s="91">
        <v>264953</v>
      </c>
      <c r="K94" s="89"/>
      <c r="L94" s="89"/>
      <c r="M94" s="89"/>
    </row>
    <row r="95" spans="1:13" ht="16.5" customHeight="1" x14ac:dyDescent="0.2">
      <c r="A95" s="124" t="s">
        <v>157</v>
      </c>
      <c r="B95" s="125"/>
      <c r="C95" s="125"/>
      <c r="D95" s="125"/>
      <c r="E95" s="125"/>
      <c r="F95" s="125"/>
      <c r="G95" s="125"/>
      <c r="H95" s="125"/>
      <c r="I95" s="125"/>
      <c r="J95" s="125"/>
      <c r="K95" s="125"/>
      <c r="L95" s="125"/>
      <c r="M95" s="125"/>
    </row>
    <row r="96" spans="1:13" ht="16.5" customHeight="1" x14ac:dyDescent="0.2">
      <c r="A96" s="120" t="s">
        <v>158</v>
      </c>
      <c r="B96" s="121"/>
      <c r="C96" s="121"/>
      <c r="D96" s="121"/>
      <c r="E96" s="121"/>
      <c r="F96" s="121"/>
      <c r="G96" s="121"/>
      <c r="H96" s="121"/>
      <c r="I96" s="121"/>
      <c r="J96" s="88">
        <v>272937</v>
      </c>
      <c r="K96" s="88">
        <v>6597</v>
      </c>
      <c r="L96" s="88">
        <v>540</v>
      </c>
      <c r="M96" s="88">
        <v>57</v>
      </c>
    </row>
    <row r="97" spans="1:13" ht="16.5" customHeight="1" x14ac:dyDescent="0.2">
      <c r="A97" s="120" t="s">
        <v>109</v>
      </c>
      <c r="B97" s="121"/>
      <c r="C97" s="121"/>
      <c r="D97" s="121"/>
      <c r="E97" s="121"/>
      <c r="F97" s="121"/>
      <c r="G97" s="121"/>
      <c r="H97" s="121"/>
      <c r="I97" s="121"/>
      <c r="J97" s="88">
        <v>5889</v>
      </c>
      <c r="K97" s="89"/>
      <c r="L97" s="89"/>
      <c r="M97" s="89"/>
    </row>
    <row r="98" spans="1:13" ht="16.5" customHeight="1" x14ac:dyDescent="0.2">
      <c r="A98" s="120" t="s">
        <v>110</v>
      </c>
      <c r="B98" s="121"/>
      <c r="C98" s="121"/>
      <c r="D98" s="121"/>
      <c r="E98" s="121"/>
      <c r="F98" s="121"/>
      <c r="G98" s="121"/>
      <c r="H98" s="121"/>
      <c r="I98" s="121"/>
      <c r="J98" s="88">
        <v>4005</v>
      </c>
      <c r="K98" s="89"/>
      <c r="L98" s="89"/>
      <c r="M98" s="89"/>
    </row>
    <row r="99" spans="1:13" ht="16.5" customHeight="1" x14ac:dyDescent="0.2">
      <c r="A99" s="122" t="s">
        <v>159</v>
      </c>
      <c r="B99" s="121"/>
      <c r="C99" s="121"/>
      <c r="D99" s="121"/>
      <c r="E99" s="121"/>
      <c r="F99" s="121"/>
      <c r="G99" s="121"/>
      <c r="H99" s="121"/>
      <c r="I99" s="121"/>
      <c r="J99" s="89"/>
      <c r="K99" s="89"/>
      <c r="L99" s="89"/>
      <c r="M99" s="89"/>
    </row>
    <row r="100" spans="1:13" ht="16.5" customHeight="1" x14ac:dyDescent="0.2">
      <c r="A100" s="120" t="s">
        <v>160</v>
      </c>
      <c r="B100" s="121"/>
      <c r="C100" s="121"/>
      <c r="D100" s="121"/>
      <c r="E100" s="121"/>
      <c r="F100" s="121"/>
      <c r="G100" s="121"/>
      <c r="H100" s="121"/>
      <c r="I100" s="121"/>
      <c r="J100" s="88">
        <v>17878</v>
      </c>
      <c r="K100" s="89"/>
      <c r="L100" s="89"/>
      <c r="M100" s="89"/>
    </row>
    <row r="101" spans="1:13" ht="16.5" customHeight="1" x14ac:dyDescent="0.2">
      <c r="A101" s="120" t="s">
        <v>161</v>
      </c>
      <c r="B101" s="121"/>
      <c r="C101" s="121"/>
      <c r="D101" s="121"/>
      <c r="E101" s="121"/>
      <c r="F101" s="121"/>
      <c r="G101" s="121"/>
      <c r="H101" s="121"/>
      <c r="I101" s="121"/>
      <c r="J101" s="88">
        <v>264953</v>
      </c>
      <c r="K101" s="89"/>
      <c r="L101" s="89"/>
      <c r="M101" s="89"/>
    </row>
    <row r="102" spans="1:13" ht="16.5" customHeight="1" x14ac:dyDescent="0.2">
      <c r="A102" s="120" t="s">
        <v>115</v>
      </c>
      <c r="B102" s="121"/>
      <c r="C102" s="121"/>
      <c r="D102" s="121"/>
      <c r="E102" s="121"/>
      <c r="F102" s="121"/>
      <c r="G102" s="121"/>
      <c r="H102" s="121"/>
      <c r="I102" s="121"/>
      <c r="J102" s="88">
        <v>282831</v>
      </c>
      <c r="K102" s="89"/>
      <c r="L102" s="89"/>
      <c r="M102" s="89"/>
    </row>
    <row r="103" spans="1:13" ht="16.5" customHeight="1" x14ac:dyDescent="0.2">
      <c r="A103" s="120" t="s">
        <v>116</v>
      </c>
      <c r="B103" s="121"/>
      <c r="C103" s="121"/>
      <c r="D103" s="121"/>
      <c r="E103" s="121"/>
      <c r="F103" s="121"/>
      <c r="G103" s="121"/>
      <c r="H103" s="121"/>
      <c r="I103" s="121"/>
      <c r="J103" s="89"/>
      <c r="K103" s="89"/>
      <c r="L103" s="89"/>
      <c r="M103" s="89"/>
    </row>
    <row r="104" spans="1:13" ht="16.5" customHeight="1" x14ac:dyDescent="0.2">
      <c r="A104" s="120" t="s">
        <v>117</v>
      </c>
      <c r="B104" s="121"/>
      <c r="C104" s="121"/>
      <c r="D104" s="121"/>
      <c r="E104" s="121"/>
      <c r="F104" s="121"/>
      <c r="G104" s="121"/>
      <c r="H104" s="121"/>
      <c r="I104" s="121"/>
      <c r="J104" s="88">
        <v>847</v>
      </c>
      <c r="K104" s="89"/>
      <c r="L104" s="89"/>
      <c r="M104" s="89"/>
    </row>
    <row r="105" spans="1:13" ht="16.5" customHeight="1" x14ac:dyDescent="0.2">
      <c r="A105" s="120" t="s">
        <v>118</v>
      </c>
      <c r="B105" s="121"/>
      <c r="C105" s="121"/>
      <c r="D105" s="121"/>
      <c r="E105" s="121"/>
      <c r="F105" s="121"/>
      <c r="G105" s="121"/>
      <c r="H105" s="121"/>
      <c r="I105" s="121"/>
      <c r="J105" s="88">
        <v>540</v>
      </c>
      <c r="K105" s="89"/>
      <c r="L105" s="89"/>
      <c r="M105" s="89"/>
    </row>
    <row r="106" spans="1:13" ht="16.5" customHeight="1" x14ac:dyDescent="0.2">
      <c r="A106" s="120" t="s">
        <v>119</v>
      </c>
      <c r="B106" s="121"/>
      <c r="C106" s="121"/>
      <c r="D106" s="121"/>
      <c r="E106" s="121"/>
      <c r="F106" s="121"/>
      <c r="G106" s="121"/>
      <c r="H106" s="121"/>
      <c r="I106" s="121"/>
      <c r="J106" s="88">
        <v>6654</v>
      </c>
      <c r="K106" s="89"/>
      <c r="L106" s="89"/>
      <c r="M106" s="89"/>
    </row>
    <row r="107" spans="1:13" ht="16.5" customHeight="1" x14ac:dyDescent="0.2">
      <c r="A107" s="120" t="s">
        <v>155</v>
      </c>
      <c r="B107" s="121"/>
      <c r="C107" s="121"/>
      <c r="D107" s="121"/>
      <c r="E107" s="121"/>
      <c r="F107" s="121"/>
      <c r="G107" s="121"/>
      <c r="H107" s="121"/>
      <c r="I107" s="121"/>
      <c r="J107" s="88">
        <v>264953</v>
      </c>
      <c r="K107" s="89"/>
      <c r="L107" s="89"/>
      <c r="M107" s="89"/>
    </row>
    <row r="108" spans="1:13" ht="16.5" customHeight="1" x14ac:dyDescent="0.2">
      <c r="A108" s="120" t="s">
        <v>120</v>
      </c>
      <c r="B108" s="121"/>
      <c r="C108" s="121"/>
      <c r="D108" s="121"/>
      <c r="E108" s="121"/>
      <c r="F108" s="121"/>
      <c r="G108" s="121"/>
      <c r="H108" s="121"/>
      <c r="I108" s="121"/>
      <c r="J108" s="88">
        <v>5889</v>
      </c>
      <c r="K108" s="89"/>
      <c r="L108" s="89"/>
      <c r="M108" s="89"/>
    </row>
    <row r="109" spans="1:13" ht="16.5" customHeight="1" x14ac:dyDescent="0.2">
      <c r="A109" s="120" t="s">
        <v>121</v>
      </c>
      <c r="B109" s="121"/>
      <c r="C109" s="121"/>
      <c r="D109" s="121"/>
      <c r="E109" s="121"/>
      <c r="F109" s="121"/>
      <c r="G109" s="121"/>
      <c r="H109" s="121"/>
      <c r="I109" s="121"/>
      <c r="J109" s="88">
        <v>4005</v>
      </c>
      <c r="K109" s="89"/>
      <c r="L109" s="89"/>
      <c r="M109" s="89"/>
    </row>
    <row r="110" spans="1:13" ht="16.5" customHeight="1" x14ac:dyDescent="0.2">
      <c r="A110" s="122" t="s">
        <v>162</v>
      </c>
      <c r="B110" s="121"/>
      <c r="C110" s="121"/>
      <c r="D110" s="121"/>
      <c r="E110" s="121"/>
      <c r="F110" s="121"/>
      <c r="G110" s="121"/>
      <c r="H110" s="121"/>
      <c r="I110" s="121"/>
      <c r="J110" s="91">
        <v>282831</v>
      </c>
      <c r="K110" s="89"/>
      <c r="L110" s="89"/>
      <c r="M110" s="89"/>
    </row>
    <row r="111" spans="1:13" ht="7.5" customHeight="1" x14ac:dyDescent="0.2"/>
    <row r="113" spans="1:13" ht="16.5" customHeight="1" x14ac:dyDescent="0.2">
      <c r="A113" s="107" t="s">
        <v>213</v>
      </c>
      <c r="B113" s="107"/>
      <c r="C113" s="107"/>
      <c r="D113" s="107"/>
      <c r="E113" s="107"/>
      <c r="F113" s="107"/>
      <c r="G113" s="107"/>
      <c r="H113" s="107"/>
      <c r="I113" s="107"/>
      <c r="J113" s="107"/>
      <c r="K113" s="107"/>
      <c r="L113" s="107"/>
      <c r="M113" s="107"/>
    </row>
  </sheetData>
  <mergeCells count="57">
    <mergeCell ref="A49:I49"/>
    <mergeCell ref="A50:I50"/>
    <mergeCell ref="A24:A26"/>
    <mergeCell ref="B24:B26"/>
    <mergeCell ref="C24:C26"/>
    <mergeCell ref="D24:D26"/>
    <mergeCell ref="E24:E26"/>
    <mergeCell ref="A28:M28"/>
    <mergeCell ref="F24:I24"/>
    <mergeCell ref="J24:M24"/>
    <mergeCell ref="F25:F26"/>
    <mergeCell ref="G25:I25"/>
    <mergeCell ref="J25:J26"/>
    <mergeCell ref="K25:M25"/>
    <mergeCell ref="A108:I108"/>
    <mergeCell ref="A109:I109"/>
    <mergeCell ref="A110:I110"/>
    <mergeCell ref="E16:F16"/>
    <mergeCell ref="E19:F19"/>
    <mergeCell ref="E20:F20"/>
    <mergeCell ref="E18:F18"/>
    <mergeCell ref="E17:F17"/>
    <mergeCell ref="A102:I102"/>
    <mergeCell ref="A103:I103"/>
    <mergeCell ref="A104:I104"/>
    <mergeCell ref="A105:I105"/>
    <mergeCell ref="A106:I106"/>
    <mergeCell ref="A107:I107"/>
    <mergeCell ref="A96:I96"/>
    <mergeCell ref="A97:I97"/>
    <mergeCell ref="A89:I89"/>
    <mergeCell ref="A98:I98"/>
    <mergeCell ref="A99:I99"/>
    <mergeCell ref="A100:I100"/>
    <mergeCell ref="A101:I101"/>
    <mergeCell ref="A90:I90"/>
    <mergeCell ref="A91:I91"/>
    <mergeCell ref="A92:I92"/>
    <mergeCell ref="A93:I93"/>
    <mergeCell ref="A94:I94"/>
    <mergeCell ref="A95:M95"/>
    <mergeCell ref="A51:I51"/>
    <mergeCell ref="A46:I46"/>
    <mergeCell ref="A47:I47"/>
    <mergeCell ref="A48:I48"/>
    <mergeCell ref="A113:M113"/>
    <mergeCell ref="A59:I59"/>
    <mergeCell ref="A60:I60"/>
    <mergeCell ref="A61:M61"/>
    <mergeCell ref="A58:I58"/>
    <mergeCell ref="A52:I52"/>
    <mergeCell ref="A53:I53"/>
    <mergeCell ref="A54:I54"/>
    <mergeCell ref="A55:I55"/>
    <mergeCell ref="A56:I56"/>
    <mergeCell ref="A57:I57"/>
    <mergeCell ref="A88:I88"/>
  </mergeCells>
  <pageMargins left="0.7" right="0.7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Сводный сметный расчет</vt:lpstr>
      <vt:lpstr>ЛС 02-01-01</vt:lpstr>
      <vt:lpstr>'Сводный сметный расчет'!Заголовки_для_печати</vt:lpstr>
      <vt:lpstr>'ЛС 02-01-01'!Область_печати</vt:lpstr>
      <vt:lpstr>'Сводный сметный расчет'!Область_печати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Григорьева Мария Сергеевна</dc:creator>
  <cp:lastModifiedBy>Корсун Наталья Олеговна</cp:lastModifiedBy>
  <cp:lastPrinted>2018-01-12T02:04:44Z</cp:lastPrinted>
  <dcterms:created xsi:type="dcterms:W3CDTF">2002-03-25T05:35:56Z</dcterms:created>
  <dcterms:modified xsi:type="dcterms:W3CDTF">2018-01-12T02:30:29Z</dcterms:modified>
</cp:coreProperties>
</file>