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60"/>
  </bookViews>
  <sheets>
    <sheet name="Смета " sheetId="4" r:id="rId1"/>
    <sheet name="Лист3" sheetId="3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4" l="1"/>
  <c r="G25" i="4"/>
  <c r="G16" i="4"/>
  <c r="G13" i="4"/>
  <c r="G21" i="4" s="1"/>
  <c r="G29" i="4" l="1"/>
  <c r="G38" i="4"/>
  <c r="I37" i="4"/>
  <c r="J10" i="4"/>
  <c r="J9" i="4"/>
  <c r="I13" i="4" l="1"/>
</calcChain>
</file>

<file path=xl/sharedStrings.xml><?xml version="1.0" encoding="utf-8"?>
<sst xmlns="http://schemas.openxmlformats.org/spreadsheetml/2006/main" count="75" uniqueCount="62">
  <si>
    <t>Смета</t>
  </si>
  <si>
    <t>на проектные (изыскательские) работы</t>
  </si>
  <si>
    <t>№ п/п</t>
  </si>
  <si>
    <t>Ед.изм.</t>
  </si>
  <si>
    <t>Кол-во</t>
  </si>
  <si>
    <t>Ст-ть в руб.</t>
  </si>
  <si>
    <t>Наименование работ</t>
  </si>
  <si>
    <t xml:space="preserve">    и затрат</t>
  </si>
  <si>
    <t>теодолитных ходов</t>
  </si>
  <si>
    <t xml:space="preserve">Продолжение </t>
  </si>
  <si>
    <t>точка</t>
  </si>
  <si>
    <t>км</t>
  </si>
  <si>
    <t xml:space="preserve">Обоснование </t>
  </si>
  <si>
    <t>стоимости</t>
  </si>
  <si>
    <t>Сб.цен Роскомзема</t>
  </si>
  <si>
    <t>1996 г. т.2 Пр.1,2,4,9</t>
  </si>
  <si>
    <t>Координирование</t>
  </si>
  <si>
    <t>поворотных точек</t>
  </si>
  <si>
    <t xml:space="preserve">2 категория </t>
  </si>
  <si>
    <t>Сб. базовых цен</t>
  </si>
  <si>
    <t xml:space="preserve">на инженерные </t>
  </si>
  <si>
    <t>изыскания для ст-ва</t>
  </si>
  <si>
    <t>Т. 48 Пр.3</t>
  </si>
  <si>
    <t>Полевые работы</t>
  </si>
  <si>
    <t>Прочие расходы</t>
  </si>
  <si>
    <t>Внутренний транспорт</t>
  </si>
  <si>
    <t>%</t>
  </si>
  <si>
    <t>и ликвидация работ</t>
  </si>
  <si>
    <t xml:space="preserve">Организация </t>
  </si>
  <si>
    <t>Внешний транспорт</t>
  </si>
  <si>
    <t>Камеральные работы</t>
  </si>
  <si>
    <t>Административное</t>
  </si>
  <si>
    <t>сопровждение схемы</t>
  </si>
  <si>
    <t>границ использования</t>
  </si>
  <si>
    <t>земель(части)</t>
  </si>
  <si>
    <t>день</t>
  </si>
  <si>
    <t>1996 г.  Прил.1.12</t>
  </si>
  <si>
    <t>ВСЕГО</t>
  </si>
  <si>
    <t>Наименование сооружения</t>
  </si>
  <si>
    <t>стадии проектирования,этапа,</t>
  </si>
  <si>
    <t xml:space="preserve">вида проектных или </t>
  </si>
  <si>
    <t>изыскательских работ</t>
  </si>
  <si>
    <t>Расчет стоимости</t>
  </si>
  <si>
    <t>Т. 4 Пр. § 8</t>
  </si>
  <si>
    <t>на оформление правоустанавливающих документов на земельные</t>
  </si>
  <si>
    <t>участки под объектами строительства,расположенными в зоне</t>
  </si>
  <si>
    <t>филиала АО "ДРСК""Амурские ЭС"</t>
  </si>
  <si>
    <t>3 категория 1:2000</t>
  </si>
  <si>
    <t>Приложение 1</t>
  </si>
  <si>
    <t xml:space="preserve">прим 1 в </t>
  </si>
  <si>
    <t xml:space="preserve">прим 3 а и в </t>
  </si>
  <si>
    <t>130*1,73*13,9*30</t>
  </si>
  <si>
    <t xml:space="preserve">функционирования СП «СЭС», «ВЭС», «ЗЭС» </t>
  </si>
  <si>
    <t>2004 г. Т.5  § 4</t>
  </si>
  <si>
    <t>111*0,8*340*3,99</t>
  </si>
  <si>
    <t>2004 г. П.13</t>
  </si>
  <si>
    <t>1,3 - районный коэффициент (Сб.цен Роскомзема 1996 г., Приложение 1 п.27)</t>
  </si>
  <si>
    <t>(1265*0,62+246*1,72*0,8*5,645)*1,03*1,73*13,9</t>
  </si>
  <si>
    <t>(66753,59+120466,08)*0,2625</t>
  </si>
  <si>
    <t>(66753,59+120466,08)*0,06</t>
  </si>
  <si>
    <t>(66753,59+120466,08)*0,308</t>
  </si>
  <si>
    <t>399 044,97*1,3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</si>
</sst>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0" fontId="0" fillId="0" borderId="8" xfId="0" applyBorder="1"/>
    <xf numFmtId="0" fontId="0" fillId="0" borderId="7" xfId="0" applyBorder="1" applyAlignment="1"/>
    <xf numFmtId="0" fontId="0" fillId="0" borderId="8" xfId="0" applyBorder="1" applyAlignment="1"/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43" fontId="1" fillId="0" borderId="1" xfId="1" applyFont="1" applyBorder="1" applyAlignment="1"/>
    <xf numFmtId="43" fontId="0" fillId="0" borderId="0" xfId="1" applyFont="1"/>
    <xf numFmtId="43" fontId="0" fillId="0" borderId="0" xfId="0" applyNumberFormat="1"/>
    <xf numFmtId="0" fontId="3" fillId="0" borderId="7" xfId="0" applyFont="1" applyFill="1" applyBorder="1"/>
    <xf numFmtId="0" fontId="3" fillId="0" borderId="7" xfId="0" applyFont="1" applyBorder="1" applyAlignment="1"/>
    <xf numFmtId="0" fontId="3" fillId="0" borderId="7" xfId="0" applyFont="1" applyBorder="1"/>
    <xf numFmtId="0" fontId="3" fillId="0" borderId="9" xfId="0" applyFont="1" applyBorder="1"/>
    <xf numFmtId="0" fontId="3" fillId="0" borderId="8" xfId="0" applyFont="1" applyFill="1" applyBorder="1"/>
    <xf numFmtId="0" fontId="3" fillId="0" borderId="8" xfId="0" applyFont="1" applyBorder="1" applyAlignment="1"/>
    <xf numFmtId="0" fontId="3" fillId="0" borderId="8" xfId="0" applyFont="1" applyBorder="1"/>
    <xf numFmtId="2" fontId="3" fillId="0" borderId="8" xfId="0" applyNumberFormat="1" applyFont="1" applyBorder="1" applyProtection="1"/>
    <xf numFmtId="0" fontId="3" fillId="0" borderId="12" xfId="0" applyFont="1" applyFill="1" applyBorder="1"/>
    <xf numFmtId="0" fontId="3" fillId="0" borderId="12" xfId="0" applyFont="1" applyBorder="1" applyAlignment="1"/>
    <xf numFmtId="0" fontId="3" fillId="0" borderId="12" xfId="0" applyFont="1" applyBorder="1"/>
    <xf numFmtId="2" fontId="3" fillId="0" borderId="8" xfId="0" applyNumberFormat="1" applyFont="1" applyBorder="1"/>
    <xf numFmtId="0" fontId="3" fillId="0" borderId="5" xfId="0" applyFont="1" applyBorder="1" applyAlignment="1"/>
    <xf numFmtId="0" fontId="3" fillId="0" borderId="10" xfId="0" applyFont="1" applyBorder="1"/>
    <xf numFmtId="0" fontId="3" fillId="0" borderId="5" xfId="0" applyFont="1" applyBorder="1"/>
    <xf numFmtId="0" fontId="3" fillId="0" borderId="14" xfId="0" applyFont="1" applyBorder="1" applyAlignment="1"/>
    <xf numFmtId="0" fontId="3" fillId="0" borderId="13" xfId="0" applyFont="1" applyBorder="1"/>
    <xf numFmtId="0" fontId="3" fillId="0" borderId="0" xfId="0" applyFont="1"/>
    <xf numFmtId="0" fontId="3" fillId="0" borderId="14" xfId="0" applyFont="1" applyBorder="1"/>
    <xf numFmtId="0" fontId="3" fillId="0" borderId="12" xfId="0" applyFont="1" applyBorder="1" applyAlignment="1">
      <alignment horizontal="center" vertical="center"/>
    </xf>
    <xf numFmtId="2" fontId="0" fillId="0" borderId="0" xfId="0" applyNumberFormat="1"/>
    <xf numFmtId="0" fontId="3" fillId="0" borderId="7" xfId="0" applyFont="1" applyBorder="1" applyAlignment="1">
      <alignment horizontal="center"/>
    </xf>
    <xf numFmtId="0" fontId="0" fillId="0" borderId="0" xfId="0" applyBorder="1"/>
    <xf numFmtId="0" fontId="1" fillId="0" borderId="0" xfId="0" applyFont="1" applyBorder="1" applyAlignment="1">
      <alignment horizontal="left"/>
    </xf>
    <xf numFmtId="43" fontId="1" fillId="0" borderId="0" xfId="1" applyFont="1" applyBorder="1" applyAlignment="1"/>
    <xf numFmtId="43" fontId="3" fillId="0" borderId="14" xfId="1" applyFont="1" applyBorder="1" applyAlignment="1">
      <alignment horizontal="right" wrapText="1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8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3" fillId="0" borderId="3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tabSelected="1" view="pageBreakPreview" zoomScaleNormal="100" zoomScaleSheetLayoutView="100" workbookViewId="0">
      <selection activeCell="A41" sqref="A41:XFD44"/>
    </sheetView>
  </sheetViews>
  <sheetFormatPr defaultRowHeight="15" x14ac:dyDescent="0.25"/>
  <cols>
    <col min="2" max="2" width="22.7109375" customWidth="1"/>
    <col min="5" max="5" width="21.28515625" customWidth="1"/>
    <col min="6" max="6" width="24" customWidth="1"/>
    <col min="7" max="7" width="19" customWidth="1"/>
    <col min="8" max="8" width="9.140625" hidden="1" customWidth="1"/>
    <col min="9" max="9" width="11.85546875" hidden="1" customWidth="1"/>
    <col min="10" max="10" width="9.140625" hidden="1" customWidth="1"/>
    <col min="11" max="11" width="19.140625" customWidth="1"/>
    <col min="13" max="13" width="14.5703125" bestFit="1" customWidth="1"/>
  </cols>
  <sheetData>
    <row r="1" spans="1:13" x14ac:dyDescent="0.25">
      <c r="A1" s="41" t="s">
        <v>0</v>
      </c>
      <c r="B1" s="41"/>
      <c r="C1" s="41"/>
      <c r="D1" s="41"/>
      <c r="E1" s="41"/>
      <c r="F1" s="41"/>
      <c r="G1" s="41"/>
    </row>
    <row r="2" spans="1:13" x14ac:dyDescent="0.25">
      <c r="A2" s="41" t="s">
        <v>1</v>
      </c>
      <c r="B2" s="41"/>
      <c r="C2" s="41"/>
      <c r="D2" s="41"/>
      <c r="E2" s="41"/>
      <c r="F2" s="41"/>
      <c r="G2" s="41"/>
    </row>
    <row r="4" spans="1:13" ht="15" customHeight="1" x14ac:dyDescent="0.25">
      <c r="A4" s="36" t="s">
        <v>38</v>
      </c>
      <c r="B4" s="36"/>
      <c r="D4" t="s">
        <v>44</v>
      </c>
    </row>
    <row r="5" spans="1:13" x14ac:dyDescent="0.25">
      <c r="A5" t="s">
        <v>39</v>
      </c>
      <c r="D5" t="s">
        <v>45</v>
      </c>
    </row>
    <row r="6" spans="1:13" x14ac:dyDescent="0.25">
      <c r="A6" t="s">
        <v>40</v>
      </c>
      <c r="D6" t="s">
        <v>52</v>
      </c>
    </row>
    <row r="7" spans="1:13" x14ac:dyDescent="0.25">
      <c r="A7" t="s">
        <v>41</v>
      </c>
      <c r="D7" t="s">
        <v>46</v>
      </c>
    </row>
    <row r="8" spans="1:13" ht="17.25" customHeight="1" x14ac:dyDescent="0.25">
      <c r="A8" s="37" t="s">
        <v>2</v>
      </c>
      <c r="B8" s="6" t="s">
        <v>6</v>
      </c>
      <c r="C8" s="39" t="s">
        <v>3</v>
      </c>
      <c r="D8" s="39" t="s">
        <v>4</v>
      </c>
      <c r="E8" s="3" t="s">
        <v>12</v>
      </c>
      <c r="F8" s="39" t="s">
        <v>42</v>
      </c>
      <c r="G8" s="45" t="s">
        <v>5</v>
      </c>
    </row>
    <row r="9" spans="1:13" ht="15" customHeight="1" x14ac:dyDescent="0.25">
      <c r="A9" s="38"/>
      <c r="B9" s="2" t="s">
        <v>7</v>
      </c>
      <c r="C9" s="40"/>
      <c r="D9" s="40"/>
      <c r="E9" s="4" t="s">
        <v>13</v>
      </c>
      <c r="F9" s="40"/>
      <c r="G9" s="46"/>
      <c r="I9" t="s">
        <v>50</v>
      </c>
      <c r="J9">
        <f>1-0.01*(30-29.76)</f>
        <v>0.99760000000000004</v>
      </c>
    </row>
    <row r="10" spans="1:13" ht="15" customHeight="1" x14ac:dyDescent="0.25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I10" t="s">
        <v>49</v>
      </c>
      <c r="J10">
        <f>1+0.08*(21-3)</f>
        <v>2.44</v>
      </c>
    </row>
    <row r="11" spans="1:13" ht="15" customHeight="1" x14ac:dyDescent="0.25">
      <c r="A11" s="47" t="s">
        <v>23</v>
      </c>
      <c r="B11" s="47"/>
      <c r="C11" s="47"/>
      <c r="D11" s="47"/>
      <c r="E11" s="47"/>
      <c r="F11" s="47"/>
      <c r="G11" s="47"/>
    </row>
    <row r="12" spans="1:13" x14ac:dyDescent="0.25">
      <c r="A12" s="48">
        <v>1</v>
      </c>
      <c r="B12" s="10" t="s">
        <v>9</v>
      </c>
      <c r="C12" s="11" t="s">
        <v>10</v>
      </c>
      <c r="D12" s="12">
        <v>12</v>
      </c>
      <c r="E12" s="13" t="s">
        <v>14</v>
      </c>
      <c r="F12" s="13"/>
      <c r="G12" s="12"/>
      <c r="K12" s="8"/>
    </row>
    <row r="13" spans="1:13" x14ac:dyDescent="0.25">
      <c r="A13" s="49"/>
      <c r="B13" s="14" t="s">
        <v>8</v>
      </c>
      <c r="C13" s="15" t="s">
        <v>11</v>
      </c>
      <c r="D13" s="16">
        <v>5.6449999999999996</v>
      </c>
      <c r="E13" s="16" t="s">
        <v>15</v>
      </c>
      <c r="F13" s="52" t="s">
        <v>57</v>
      </c>
      <c r="G13" s="17">
        <f>(1265*0.62+246*1.72*0.8*5.645)*1.03*1.73*13.9</f>
        <v>66753.587493627201</v>
      </c>
      <c r="I13" s="30">
        <f>G13+G16</f>
        <v>187219.66749362723</v>
      </c>
    </row>
    <row r="14" spans="1:13" ht="15.75" customHeight="1" x14ac:dyDescent="0.25">
      <c r="A14" s="50"/>
      <c r="B14" s="18" t="s">
        <v>47</v>
      </c>
      <c r="C14" s="19"/>
      <c r="D14" s="20"/>
      <c r="E14" s="20" t="s">
        <v>48</v>
      </c>
      <c r="F14" s="53"/>
      <c r="G14" s="20"/>
      <c r="M14" s="9"/>
    </row>
    <row r="15" spans="1:13" x14ac:dyDescent="0.25">
      <c r="A15" s="48">
        <v>2</v>
      </c>
      <c r="B15" s="10" t="s">
        <v>16</v>
      </c>
      <c r="C15" s="11" t="s">
        <v>10</v>
      </c>
      <c r="D15" s="12"/>
      <c r="E15" s="12" t="s">
        <v>19</v>
      </c>
      <c r="F15" s="12"/>
      <c r="G15" s="12"/>
    </row>
    <row r="16" spans="1:13" x14ac:dyDescent="0.25">
      <c r="A16" s="49"/>
      <c r="B16" s="14" t="s">
        <v>17</v>
      </c>
      <c r="C16" s="15"/>
      <c r="D16" s="16">
        <v>340</v>
      </c>
      <c r="E16" s="16" t="s">
        <v>20</v>
      </c>
      <c r="F16" s="16" t="s">
        <v>54</v>
      </c>
      <c r="G16" s="21">
        <f>111*0.8*D16*3.99</f>
        <v>120466.08000000002</v>
      </c>
      <c r="K16" s="8"/>
    </row>
    <row r="17" spans="1:11" x14ac:dyDescent="0.25">
      <c r="A17" s="49"/>
      <c r="B17" s="14" t="s">
        <v>18</v>
      </c>
      <c r="C17" s="15"/>
      <c r="D17" s="16"/>
      <c r="E17" s="16" t="s">
        <v>21</v>
      </c>
      <c r="F17" s="16"/>
      <c r="G17" s="16"/>
    </row>
    <row r="18" spans="1:11" x14ac:dyDescent="0.25">
      <c r="A18" s="50"/>
      <c r="B18" s="14"/>
      <c r="C18" s="22"/>
      <c r="D18" s="23"/>
      <c r="E18" s="20" t="s">
        <v>22</v>
      </c>
      <c r="F18" s="20"/>
      <c r="G18" s="24"/>
    </row>
    <row r="19" spans="1:11" x14ac:dyDescent="0.25">
      <c r="A19" s="51" t="s">
        <v>24</v>
      </c>
      <c r="B19" s="51"/>
      <c r="C19" s="51"/>
      <c r="D19" s="51"/>
      <c r="E19" s="51"/>
      <c r="F19" s="51"/>
      <c r="G19" s="51"/>
    </row>
    <row r="20" spans="1:11" x14ac:dyDescent="0.25">
      <c r="A20" s="48">
        <v>3</v>
      </c>
      <c r="B20" s="10" t="s">
        <v>25</v>
      </c>
      <c r="C20" s="31" t="s">
        <v>26</v>
      </c>
      <c r="D20" s="12">
        <v>26.25</v>
      </c>
      <c r="E20" s="12" t="s">
        <v>19</v>
      </c>
      <c r="F20" s="12"/>
      <c r="G20" s="12"/>
    </row>
    <row r="21" spans="1:11" x14ac:dyDescent="0.25">
      <c r="A21" s="49"/>
      <c r="B21" s="14"/>
      <c r="C21" s="15"/>
      <c r="D21" s="16"/>
      <c r="E21" s="16" t="s">
        <v>20</v>
      </c>
      <c r="F21" s="16" t="s">
        <v>58</v>
      </c>
      <c r="G21" s="21">
        <f>(G13+G16)*0.2625</f>
        <v>49145.162717077154</v>
      </c>
      <c r="K21" s="8"/>
    </row>
    <row r="22" spans="1:11" x14ac:dyDescent="0.25">
      <c r="A22" s="49"/>
      <c r="B22" s="14"/>
      <c r="C22" s="15"/>
      <c r="D22" s="16"/>
      <c r="E22" s="16" t="s">
        <v>21</v>
      </c>
      <c r="F22" s="16"/>
      <c r="G22" s="16"/>
    </row>
    <row r="23" spans="1:11" x14ac:dyDescent="0.25">
      <c r="A23" s="50"/>
      <c r="B23" s="18"/>
      <c r="C23" s="25"/>
      <c r="D23" s="26"/>
      <c r="E23" s="20" t="s">
        <v>43</v>
      </c>
      <c r="F23" s="20"/>
      <c r="G23" s="20"/>
    </row>
    <row r="24" spans="1:11" x14ac:dyDescent="0.25">
      <c r="A24" s="48">
        <v>4</v>
      </c>
      <c r="B24" s="10" t="s">
        <v>28</v>
      </c>
      <c r="C24" s="31" t="s">
        <v>26</v>
      </c>
      <c r="D24" s="12"/>
      <c r="E24" s="12" t="s">
        <v>19</v>
      </c>
      <c r="F24" s="12"/>
      <c r="G24" s="12"/>
    </row>
    <row r="25" spans="1:11" x14ac:dyDescent="0.25">
      <c r="A25" s="49"/>
      <c r="B25" s="14" t="s">
        <v>27</v>
      </c>
      <c r="C25" s="15"/>
      <c r="D25" s="16"/>
      <c r="E25" s="16" t="s">
        <v>20</v>
      </c>
      <c r="F25" s="16" t="s">
        <v>59</v>
      </c>
      <c r="G25" s="21">
        <f>(G13+G16)*0.06</f>
        <v>11233.180049617633</v>
      </c>
      <c r="K25" s="8"/>
    </row>
    <row r="26" spans="1:11" x14ac:dyDescent="0.25">
      <c r="A26" s="49"/>
      <c r="B26" s="14"/>
      <c r="C26" s="15"/>
      <c r="D26" s="16"/>
      <c r="E26" s="16" t="s">
        <v>21</v>
      </c>
      <c r="F26" s="16"/>
      <c r="G26" s="16"/>
    </row>
    <row r="27" spans="1:11" x14ac:dyDescent="0.25">
      <c r="A27" s="50"/>
      <c r="B27" s="18"/>
      <c r="C27" s="25"/>
      <c r="D27" s="26"/>
      <c r="E27" s="20" t="s">
        <v>55</v>
      </c>
      <c r="F27" s="20"/>
      <c r="G27" s="20"/>
    </row>
    <row r="28" spans="1:11" x14ac:dyDescent="0.25">
      <c r="A28" s="48">
        <v>5</v>
      </c>
      <c r="B28" s="10" t="s">
        <v>29</v>
      </c>
      <c r="C28" s="31" t="s">
        <v>26</v>
      </c>
      <c r="D28" s="12">
        <v>30.8</v>
      </c>
      <c r="E28" s="12" t="s">
        <v>19</v>
      </c>
      <c r="F28" s="12"/>
      <c r="G28" s="12"/>
    </row>
    <row r="29" spans="1:11" x14ac:dyDescent="0.25">
      <c r="A29" s="49"/>
      <c r="B29" s="14"/>
      <c r="C29" s="15"/>
      <c r="D29" s="16"/>
      <c r="E29" s="16" t="s">
        <v>20</v>
      </c>
      <c r="F29" s="16" t="s">
        <v>60</v>
      </c>
      <c r="G29" s="21">
        <f>(G13+G16)*0.308</f>
        <v>57663.657588037189</v>
      </c>
      <c r="K29" s="8"/>
    </row>
    <row r="30" spans="1:11" x14ac:dyDescent="0.25">
      <c r="A30" s="49"/>
      <c r="B30" s="14"/>
      <c r="C30" s="15"/>
      <c r="D30" s="16"/>
      <c r="E30" s="16" t="s">
        <v>21</v>
      </c>
      <c r="F30" s="16"/>
      <c r="G30" s="16"/>
    </row>
    <row r="31" spans="1:11" x14ac:dyDescent="0.25">
      <c r="A31" s="50"/>
      <c r="B31" s="18"/>
      <c r="C31" s="25"/>
      <c r="D31" s="26"/>
      <c r="E31" s="20" t="s">
        <v>53</v>
      </c>
      <c r="F31" s="20"/>
      <c r="G31" s="20"/>
    </row>
    <row r="32" spans="1:11" x14ac:dyDescent="0.25">
      <c r="A32" s="51" t="s">
        <v>30</v>
      </c>
      <c r="B32" s="51"/>
      <c r="C32" s="51"/>
      <c r="D32" s="51"/>
      <c r="E32" s="51"/>
      <c r="F32" s="51"/>
      <c r="G32" s="51"/>
    </row>
    <row r="33" spans="1:11" x14ac:dyDescent="0.25">
      <c r="A33" s="48">
        <v>6</v>
      </c>
      <c r="B33" s="10" t="s">
        <v>31</v>
      </c>
      <c r="C33" s="11" t="s">
        <v>35</v>
      </c>
      <c r="D33" s="12"/>
      <c r="E33" s="13" t="s">
        <v>14</v>
      </c>
      <c r="F33" s="13"/>
      <c r="G33" s="12"/>
    </row>
    <row r="34" spans="1:11" x14ac:dyDescent="0.25">
      <c r="A34" s="49"/>
      <c r="B34" s="14" t="s">
        <v>32</v>
      </c>
      <c r="C34" s="15"/>
      <c r="D34" s="16">
        <v>30</v>
      </c>
      <c r="E34" s="16" t="s">
        <v>36</v>
      </c>
      <c r="F34" s="27" t="s">
        <v>51</v>
      </c>
      <c r="G34" s="21">
        <f>130*1.73*13.9*30</f>
        <v>93783.3</v>
      </c>
      <c r="K34" s="8"/>
    </row>
    <row r="35" spans="1:11" x14ac:dyDescent="0.25">
      <c r="A35" s="49"/>
      <c r="B35" s="14" t="s">
        <v>33</v>
      </c>
      <c r="C35" s="15"/>
      <c r="D35" s="16"/>
      <c r="E35" s="16"/>
      <c r="F35" s="16"/>
      <c r="G35" s="16"/>
    </row>
    <row r="36" spans="1:11" x14ac:dyDescent="0.25">
      <c r="A36" s="50"/>
      <c r="B36" s="18" t="s">
        <v>34</v>
      </c>
      <c r="C36" s="25"/>
      <c r="D36" s="26"/>
      <c r="E36" s="20"/>
      <c r="F36" s="28"/>
      <c r="G36" s="28"/>
    </row>
    <row r="37" spans="1:11" ht="15" customHeight="1" x14ac:dyDescent="0.25">
      <c r="A37" s="29"/>
      <c r="B37" s="54" t="s">
        <v>56</v>
      </c>
      <c r="C37" s="55"/>
      <c r="D37" s="55"/>
      <c r="E37" s="55"/>
      <c r="F37" s="56"/>
      <c r="G37" s="35" t="s">
        <v>61</v>
      </c>
      <c r="I37" s="30">
        <f>G13+G16+G21+G25+G29+G34</f>
        <v>399044.9678483592</v>
      </c>
      <c r="K37" s="30"/>
    </row>
    <row r="38" spans="1:11" x14ac:dyDescent="0.25">
      <c r="A38" s="1"/>
      <c r="B38" s="42" t="s">
        <v>37</v>
      </c>
      <c r="C38" s="43"/>
      <c r="D38" s="43"/>
      <c r="E38" s="43"/>
      <c r="F38" s="44"/>
      <c r="G38" s="7">
        <f>(G13+G16+G21+G25+G29+G34)*1.3</f>
        <v>518758.45820286695</v>
      </c>
      <c r="K38" s="9"/>
    </row>
    <row r="39" spans="1:11" x14ac:dyDescent="0.25">
      <c r="A39" s="32"/>
      <c r="B39" s="33"/>
      <c r="C39" s="33"/>
      <c r="D39" s="33"/>
      <c r="E39" s="33"/>
      <c r="F39" s="33"/>
      <c r="G39" s="34"/>
      <c r="K39" s="9"/>
    </row>
  </sheetData>
  <mergeCells count="20">
    <mergeCell ref="B38:F38"/>
    <mergeCell ref="F8:F9"/>
    <mergeCell ref="G8:G9"/>
    <mergeCell ref="A11:G11"/>
    <mergeCell ref="A12:A14"/>
    <mergeCell ref="A15:A18"/>
    <mergeCell ref="A19:G19"/>
    <mergeCell ref="F13:F14"/>
    <mergeCell ref="A20:A23"/>
    <mergeCell ref="A24:A27"/>
    <mergeCell ref="A28:A31"/>
    <mergeCell ref="A32:G32"/>
    <mergeCell ref="A33:A36"/>
    <mergeCell ref="B37:F37"/>
    <mergeCell ref="A4:B4"/>
    <mergeCell ref="A8:A9"/>
    <mergeCell ref="C8:C9"/>
    <mergeCell ref="D8:D9"/>
    <mergeCell ref="A1:G1"/>
    <mergeCell ref="A2:G2"/>
  </mergeCells>
  <pageMargins left="0.31496062992125984" right="0.11811023622047245" top="0.74803149606299213" bottom="0.74803149606299213" header="0.31496062992125984" footer="0.31496062992125984"/>
  <pageSetup paperSize="9" scale="85" orientation="portrait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Смета 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Коротаева Татьяна Витальевна</cp:lastModifiedBy>
  <cp:lastPrinted>2017-12-07T01:23:16Z</cp:lastPrinted>
  <dcterms:created xsi:type="dcterms:W3CDTF">2017-06-06T02:21:26Z</dcterms:created>
  <dcterms:modified xsi:type="dcterms:W3CDTF">2017-12-20T05:54:56Z</dcterms:modified>
</cp:coreProperties>
</file>