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проектные" sheetId="2" r:id="rId1"/>
  </sheets>
  <definedNames>
    <definedName name="_xlnm.Print_Area" localSheetId="0">проектные!$A$1:$AD$41</definedName>
  </definedNames>
  <calcPr calcId="145621" iterate="1"/>
</workbook>
</file>

<file path=xl/calcChain.xml><?xml version="1.0" encoding="utf-8"?>
<calcChain xmlns="http://schemas.openxmlformats.org/spreadsheetml/2006/main">
  <c r="J10" i="2" l="1"/>
  <c r="O13" i="2" l="1"/>
  <c r="Z13" i="2" s="1"/>
  <c r="AB13" i="2"/>
  <c r="AB10" i="2"/>
  <c r="AD13" i="2" l="1"/>
  <c r="U10" i="2" l="1"/>
  <c r="Z10" i="2" s="1"/>
  <c r="AD10" i="2" l="1"/>
  <c r="Z15" i="2" s="1"/>
  <c r="U7" i="2"/>
  <c r="Z7" i="2" s="1"/>
  <c r="AD7" i="2" l="1"/>
  <c r="Z16" i="2" l="1"/>
  <c r="Z17" i="2" l="1"/>
</calcChain>
</file>

<file path=xl/sharedStrings.xml><?xml version="1.0" encoding="utf-8"?>
<sst xmlns="http://schemas.openxmlformats.org/spreadsheetml/2006/main" count="54" uniqueCount="27">
  <si>
    <t>№ п/п</t>
  </si>
  <si>
    <t>на проектные работы</t>
  </si>
  <si>
    <t>Расчет стоимости в ценах 2001 г., тыс.руб.</t>
  </si>
  <si>
    <t>Наименование работ</t>
  </si>
  <si>
    <t>Обоснования расчета стоимости</t>
  </si>
  <si>
    <t>Итого по смете в рублях</t>
  </si>
  <si>
    <t>Итого проектных и изыскательских работ</t>
  </si>
  <si>
    <t>х</t>
  </si>
  <si>
    <t>=</t>
  </si>
  <si>
    <t>где:</t>
  </si>
  <si>
    <t>Итого по смете (тыс.руб.):</t>
  </si>
  <si>
    <t>СМЕТА №1</t>
  </si>
  <si>
    <t>2</t>
  </si>
  <si>
    <t>Справочник базовых цен на проектные работы для строительства КИСиС. Москва 2012 г.
Табл. 18 п.2
Прим. 2.8.2.9                                Методические указания от 29.12.2009г. п.3.11</t>
  </si>
  <si>
    <t>Справочник базовых цен на проектные работы для строительства КИСиС. Москва 2012 г.
Табл. 37 п.2
Прим. 2.8.7.1</t>
  </si>
  <si>
    <t>Справочник базовых цен на проектные работы для строительства КИСиС. Москва 2012 г.
Табл. 18 п.8
Прим. 2.8.2.9</t>
  </si>
  <si>
    <t>3</t>
  </si>
  <si>
    <t>)</t>
  </si>
  <si>
    <t>(</t>
  </si>
  <si>
    <t>+</t>
  </si>
  <si>
    <t>Рабочий проект ВЛ-6 (10) кВ</t>
  </si>
  <si>
    <t>Рабочий проект  ВЛ-0,4 кВ</t>
  </si>
  <si>
    <t xml:space="preserve">1,15 - коэф. по прим. 2.8.2.9,
0,7 - стадия РД          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     1,2 - сокращенные сроки строительства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</si>
  <si>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Рабочий проект  КТП </t>
  </si>
  <si>
    <t xml:space="preserve">где:                                                                                                                                                             0,5 - коэф. по прим. 2.8.7.1
0,7 - стадия РД               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       0,2 - привязка к типовому проекту (Методические указания от 29.12.2009г. п. 3.2)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</si>
  <si>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1,15 - коэф. по прим. 2.8.2.9,
0,7 - стадия РД         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        1,2 - сокращенные сроки строительства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</si>
  <si>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Стоимость (тыс.руб.) в ценах 2 кв 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</si>
</sst>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0_р_._-;\-* #,##0.000_р_._-;_-* &quot;-&quot;??_р_._-;_-@_-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rgb="FF00B050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3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2" fillId="0" borderId="0" xfId="1" applyNumberFormat="1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13" xfId="0" applyFont="1" applyBorder="1" applyAlignment="1">
      <alignment vertical="center"/>
    </xf>
    <xf numFmtId="165" fontId="2" fillId="0" borderId="8" xfId="0" applyNumberFormat="1" applyFont="1" applyBorder="1" applyAlignment="1">
      <alignment vertical="top"/>
    </xf>
    <xf numFmtId="165" fontId="2" fillId="0" borderId="12" xfId="0" applyNumberFormat="1" applyFont="1" applyBorder="1" applyAlignment="1">
      <alignment vertical="top"/>
    </xf>
    <xf numFmtId="0" fontId="2" fillId="0" borderId="9" xfId="0" applyFont="1" applyBorder="1" applyAlignment="1">
      <alignment vertical="center"/>
    </xf>
    <xf numFmtId="0" fontId="2" fillId="0" borderId="12" xfId="0" applyFont="1" applyBorder="1" applyAlignment="1">
      <alignment horizontal="center" vertical="top"/>
    </xf>
    <xf numFmtId="165" fontId="2" fillId="0" borderId="15" xfId="0" applyNumberFormat="1" applyFont="1" applyBorder="1" applyAlignment="1">
      <alignment vertical="center"/>
    </xf>
    <xf numFmtId="165" fontId="2" fillId="0" borderId="15" xfId="0" applyNumberFormat="1" applyFont="1" applyBorder="1" applyAlignment="1">
      <alignment vertical="top"/>
    </xf>
    <xf numFmtId="0" fontId="5" fillId="0" borderId="11" xfId="0" applyFont="1" applyBorder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65" fontId="2" fillId="0" borderId="9" xfId="0" applyNumberFormat="1" applyFont="1" applyBorder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top"/>
    </xf>
    <xf numFmtId="0" fontId="5" fillId="0" borderId="11" xfId="0" applyFont="1" applyFill="1" applyBorder="1" applyAlignment="1">
      <alignment horizontal="center" vertical="top"/>
    </xf>
    <xf numFmtId="165" fontId="2" fillId="0" borderId="11" xfId="0" applyNumberFormat="1" applyFont="1" applyBorder="1" applyAlignment="1">
      <alignment horizontal="center" vertical="top"/>
    </xf>
    <xf numFmtId="0" fontId="2" fillId="0" borderId="10" xfId="0" applyFont="1" applyBorder="1" applyAlignment="1">
      <alignment vertical="top"/>
    </xf>
    <xf numFmtId="0" fontId="2" fillId="0" borderId="13" xfId="0" applyFont="1" applyBorder="1" applyAlignment="1">
      <alignment horizontal="center" vertical="top"/>
    </xf>
    <xf numFmtId="0" fontId="2" fillId="0" borderId="13" xfId="0" applyFont="1" applyBorder="1" applyAlignment="1">
      <alignment vertical="top"/>
    </xf>
    <xf numFmtId="165" fontId="2" fillId="0" borderId="14" xfId="0" applyNumberFormat="1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2" fillId="0" borderId="0" xfId="1" applyNumberFormat="1" applyFont="1" applyAlignment="1">
      <alignment vertical="center"/>
    </xf>
    <xf numFmtId="0" fontId="2" fillId="0" borderId="11" xfId="0" applyFont="1" applyBorder="1" applyAlignment="1">
      <alignment horizontal="center" vertical="top"/>
    </xf>
    <xf numFmtId="165" fontId="2" fillId="0" borderId="8" xfId="0" applyNumberFormat="1" applyFont="1" applyBorder="1" applyAlignment="1">
      <alignment vertical="top"/>
    </xf>
    <xf numFmtId="165" fontId="2" fillId="0" borderId="12" xfId="0" applyNumberFormat="1" applyFont="1" applyBorder="1" applyAlignment="1">
      <alignment vertical="top"/>
    </xf>
    <xf numFmtId="0" fontId="5" fillId="0" borderId="11" xfId="0" applyFont="1" applyBorder="1" applyAlignment="1">
      <alignment horizontal="center" vertical="top"/>
    </xf>
    <xf numFmtId="165" fontId="2" fillId="0" borderId="11" xfId="0" applyNumberFormat="1" applyFont="1" applyBorder="1" applyAlignment="1">
      <alignment horizontal="center" vertical="top"/>
    </xf>
    <xf numFmtId="0" fontId="2" fillId="0" borderId="11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3" xfId="0" applyFont="1" applyBorder="1" applyAlignment="1">
      <alignment horizontal="center" vertical="top"/>
    </xf>
    <xf numFmtId="0" fontId="2" fillId="0" borderId="13" xfId="0" applyFont="1" applyBorder="1" applyAlignment="1">
      <alignment vertical="top"/>
    </xf>
    <xf numFmtId="165" fontId="2" fillId="0" borderId="14" xfId="0" applyNumberFormat="1" applyFont="1" applyBorder="1" applyAlignment="1">
      <alignment vertical="top"/>
    </xf>
    <xf numFmtId="0" fontId="2" fillId="0" borderId="8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2" fillId="0" borderId="9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43" fontId="2" fillId="0" borderId="2" xfId="1" applyNumberFormat="1" applyFont="1" applyBorder="1" applyAlignment="1">
      <alignment horizontal="center" vertical="center"/>
    </xf>
    <xf numFmtId="43" fontId="2" fillId="0" borderId="3" xfId="1" applyNumberFormat="1" applyFont="1" applyBorder="1" applyAlignment="1">
      <alignment horizontal="center" vertical="center"/>
    </xf>
    <xf numFmtId="43" fontId="2" fillId="0" borderId="4" xfId="1" applyNumberFormat="1" applyFont="1" applyBorder="1" applyAlignment="1">
      <alignment horizontal="center" vertical="center"/>
    </xf>
    <xf numFmtId="43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0" fontId="2" fillId="0" borderId="1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164" fontId="2" fillId="0" borderId="2" xfId="1" applyNumberFormat="1" applyFont="1" applyBorder="1" applyAlignment="1">
      <alignment horizontal="center" vertical="center"/>
    </xf>
    <xf numFmtId="164" fontId="2" fillId="0" borderId="3" xfId="1" applyNumberFormat="1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top"/>
    </xf>
    <xf numFmtId="0" fontId="2" fillId="0" borderId="6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0000FF"/>
      <color rgb="FF3366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17"/>
  <sheetViews>
    <sheetView tabSelected="1" view="pageBreakPreview" zoomScale="85" zoomScaleNormal="100" zoomScaleSheetLayoutView="85" workbookViewId="0">
      <selection activeCell="Z8" sqref="Z8:AD9"/>
    </sheetView>
  </sheetViews>
  <sheetFormatPr defaultRowHeight="15" x14ac:dyDescent="0.25"/>
  <cols>
    <col min="1" max="1" width="4.5703125" style="1" customWidth="1"/>
    <col min="2" max="2" width="21.28515625" style="1" customWidth="1"/>
    <col min="3" max="3" width="36.85546875" style="1" customWidth="1"/>
    <col min="4" max="4" width="1.42578125" style="3" customWidth="1"/>
    <col min="5" max="5" width="8.28515625" style="31" customWidth="1"/>
    <col min="6" max="6" width="2.28515625" style="31" customWidth="1"/>
    <col min="7" max="7" width="4.140625" style="31" customWidth="1"/>
    <col min="8" max="8" width="5" style="3" customWidth="1"/>
    <col min="9" max="9" width="4.7109375" style="31" customWidth="1"/>
    <col min="10" max="10" width="6.42578125" style="31" customWidth="1"/>
    <col min="11" max="11" width="4" style="31" customWidth="1"/>
    <col min="12" max="12" width="1.42578125" style="3" customWidth="1"/>
    <col min="13" max="13" width="5.85546875" style="25" customWidth="1"/>
    <col min="14" max="14" width="1.42578125" style="25" customWidth="1"/>
    <col min="15" max="15" width="7" style="3" customWidth="1"/>
    <col min="16" max="16" width="1.42578125" style="3" customWidth="1"/>
    <col min="17" max="17" width="6.7109375" style="3" customWidth="1"/>
    <col min="18" max="18" width="2.140625" style="3" customWidth="1"/>
    <col min="19" max="19" width="5.85546875" style="3" customWidth="1"/>
    <col min="20" max="20" width="1.42578125" style="25" customWidth="1"/>
    <col min="21" max="21" width="8" style="3" customWidth="1"/>
    <col min="22" max="22" width="1.42578125" style="3" customWidth="1"/>
    <col min="23" max="23" width="7.7109375" style="3" customWidth="1"/>
    <col min="24" max="24" width="1.42578125" style="12" hidden="1" customWidth="1"/>
    <col min="25" max="25" width="6.140625" style="3" hidden="1" customWidth="1"/>
    <col min="26" max="26" width="6.7109375" style="1" customWidth="1"/>
    <col min="27" max="27" width="1.42578125" style="3" customWidth="1"/>
    <col min="28" max="28" width="5.28515625" style="1" customWidth="1"/>
    <col min="29" max="29" width="1.42578125" style="3" customWidth="1"/>
    <col min="30" max="30" width="10.85546875" style="1" customWidth="1"/>
    <col min="31" max="34" width="9.140625" style="1"/>
    <col min="35" max="35" width="9.42578125" style="1" bestFit="1" customWidth="1"/>
    <col min="36" max="16384" width="9.140625" style="1"/>
  </cols>
  <sheetData>
    <row r="2" spans="1:37" x14ac:dyDescent="0.25">
      <c r="A2" s="60" t="s">
        <v>11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</row>
    <row r="3" spans="1:37" x14ac:dyDescent="0.25">
      <c r="A3" s="60" t="s">
        <v>1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</row>
    <row r="4" spans="1:37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B4" s="3"/>
      <c r="AD4" s="3"/>
    </row>
    <row r="6" spans="1:37" s="3" customFormat="1" ht="85.5" customHeight="1" x14ac:dyDescent="0.25">
      <c r="A6" s="2" t="s">
        <v>0</v>
      </c>
      <c r="B6" s="2" t="s">
        <v>3</v>
      </c>
      <c r="C6" s="2" t="s">
        <v>4</v>
      </c>
      <c r="D6" s="67" t="s">
        <v>2</v>
      </c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9"/>
      <c r="Z6" s="70" t="s">
        <v>26</v>
      </c>
      <c r="AA6" s="71"/>
      <c r="AB6" s="71"/>
      <c r="AC6" s="71"/>
      <c r="AD6" s="72"/>
    </row>
    <row r="7" spans="1:37" s="26" customFormat="1" ht="18" customHeight="1" x14ac:dyDescent="0.25">
      <c r="A7" s="73">
        <v>1</v>
      </c>
      <c r="B7" s="107" t="s">
        <v>20</v>
      </c>
      <c r="C7" s="76" t="s">
        <v>15</v>
      </c>
      <c r="D7" s="27" t="s">
        <v>18</v>
      </c>
      <c r="E7" s="32">
        <v>6.11</v>
      </c>
      <c r="F7" s="32" t="s">
        <v>19</v>
      </c>
      <c r="G7" s="32" t="s">
        <v>18</v>
      </c>
      <c r="H7" s="15">
        <v>2.98</v>
      </c>
      <c r="I7" s="15" t="s">
        <v>7</v>
      </c>
      <c r="J7" s="15">
        <v>1.2</v>
      </c>
      <c r="K7" s="15" t="s">
        <v>17</v>
      </c>
      <c r="L7" s="15" t="s">
        <v>7</v>
      </c>
      <c r="M7" s="33">
        <v>1.1499999999999999</v>
      </c>
      <c r="N7" s="33" t="s">
        <v>7</v>
      </c>
      <c r="O7" s="33">
        <v>0.7</v>
      </c>
      <c r="P7" s="33" t="s">
        <v>7</v>
      </c>
      <c r="Q7" s="34">
        <v>1.3</v>
      </c>
      <c r="R7" s="33" t="s">
        <v>7</v>
      </c>
      <c r="S7" s="33">
        <v>1.2</v>
      </c>
      <c r="T7" s="15" t="s">
        <v>8</v>
      </c>
      <c r="U7" s="35">
        <f>(E7+(H7*J7))*M7*O7*Q7*S7</f>
        <v>12.163678799999998</v>
      </c>
      <c r="V7" s="28"/>
      <c r="W7" s="28"/>
      <c r="X7" s="28"/>
      <c r="Y7" s="29"/>
      <c r="Z7" s="30">
        <f>U7</f>
        <v>12.163678799999998</v>
      </c>
      <c r="AA7" s="16" t="s">
        <v>7</v>
      </c>
      <c r="AB7" s="10">
        <v>3.99</v>
      </c>
      <c r="AC7" s="16" t="s">
        <v>8</v>
      </c>
      <c r="AD7" s="23">
        <f>Z7*AB7</f>
        <v>48.533078411999995</v>
      </c>
    </row>
    <row r="8" spans="1:37" s="26" customFormat="1" ht="16.5" customHeight="1" x14ac:dyDescent="0.25">
      <c r="A8" s="74"/>
      <c r="B8" s="108"/>
      <c r="C8" s="77"/>
      <c r="D8" s="79" t="s">
        <v>9</v>
      </c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1"/>
      <c r="Z8" s="61"/>
      <c r="AA8" s="62"/>
      <c r="AB8" s="62"/>
      <c r="AC8" s="62"/>
      <c r="AD8" s="63"/>
    </row>
    <row r="9" spans="1:37" s="26" customFormat="1" ht="81" customHeight="1" x14ac:dyDescent="0.25">
      <c r="A9" s="75"/>
      <c r="B9" s="109"/>
      <c r="C9" s="78"/>
      <c r="D9" s="82" t="s">
        <v>22</v>
      </c>
      <c r="E9" s="83"/>
      <c r="F9" s="83"/>
      <c r="G9" s="83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5"/>
      <c r="Z9" s="64"/>
      <c r="AA9" s="65"/>
      <c r="AB9" s="65"/>
      <c r="AC9" s="65"/>
      <c r="AD9" s="66"/>
    </row>
    <row r="10" spans="1:37" ht="18.75" customHeight="1" x14ac:dyDescent="0.25">
      <c r="A10" s="96" t="s">
        <v>12</v>
      </c>
      <c r="B10" s="110" t="s">
        <v>21</v>
      </c>
      <c r="C10" s="76" t="s">
        <v>13</v>
      </c>
      <c r="D10" s="14" t="s">
        <v>18</v>
      </c>
      <c r="E10" s="15">
        <v>3.47</v>
      </c>
      <c r="F10" s="15" t="s">
        <v>19</v>
      </c>
      <c r="G10" s="15" t="s">
        <v>18</v>
      </c>
      <c r="H10" s="15">
        <v>2.68</v>
      </c>
      <c r="I10" s="15" t="s">
        <v>7</v>
      </c>
      <c r="J10" s="15">
        <f>(632+80+420+350+185+70+70+70+35+105+70+70)/1000</f>
        <v>2.157</v>
      </c>
      <c r="K10" s="15" t="s">
        <v>17</v>
      </c>
      <c r="L10" s="15" t="s">
        <v>7</v>
      </c>
      <c r="M10" s="15">
        <v>1.1499999999999999</v>
      </c>
      <c r="N10" s="15" t="s">
        <v>7</v>
      </c>
      <c r="O10" s="15">
        <v>0.7</v>
      </c>
      <c r="P10" s="15" t="s">
        <v>7</v>
      </c>
      <c r="Q10" s="24">
        <v>1.3</v>
      </c>
      <c r="R10" s="15" t="s">
        <v>7</v>
      </c>
      <c r="S10" s="15">
        <v>1.2</v>
      </c>
      <c r="T10" s="15" t="s">
        <v>8</v>
      </c>
      <c r="U10" s="35">
        <f>(E10+(H10*J10))*M10*O10*Q10*S10</f>
        <v>11.617104407999999</v>
      </c>
      <c r="V10" s="15"/>
      <c r="W10" s="15"/>
      <c r="X10" s="15"/>
      <c r="Y10" s="21"/>
      <c r="Z10" s="18">
        <f>U10</f>
        <v>11.617104407999999</v>
      </c>
      <c r="AA10" s="15" t="s">
        <v>7</v>
      </c>
      <c r="AB10" s="40">
        <f>AB7</f>
        <v>3.99</v>
      </c>
      <c r="AC10" s="15" t="s">
        <v>8</v>
      </c>
      <c r="AD10" s="19">
        <f>Z10*AB10</f>
        <v>46.35224658792</v>
      </c>
      <c r="AG10" s="6"/>
      <c r="AH10" s="5"/>
      <c r="AI10" s="7"/>
    </row>
    <row r="11" spans="1:37" ht="14.25" customHeight="1" x14ac:dyDescent="0.25">
      <c r="A11" s="104"/>
      <c r="B11" s="111"/>
      <c r="C11" s="105"/>
      <c r="D11" s="79" t="s">
        <v>9</v>
      </c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1"/>
      <c r="Z11" s="20"/>
      <c r="AA11" s="13"/>
      <c r="AB11" s="9"/>
      <c r="AC11" s="13"/>
      <c r="AD11" s="22"/>
    </row>
    <row r="12" spans="1:37" ht="78" customHeight="1" x14ac:dyDescent="0.25">
      <c r="A12" s="97"/>
      <c r="B12" s="112"/>
      <c r="C12" s="95"/>
      <c r="D12" s="82" t="s">
        <v>25</v>
      </c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106"/>
      <c r="Z12" s="36"/>
      <c r="AA12" s="37"/>
      <c r="AB12" s="38"/>
      <c r="AC12" s="37"/>
      <c r="AD12" s="39"/>
      <c r="AG12" s="6"/>
      <c r="AH12" s="5"/>
      <c r="AI12" s="7"/>
    </row>
    <row r="13" spans="1:37" ht="18" customHeight="1" x14ac:dyDescent="0.25">
      <c r="A13" s="96" t="s">
        <v>16</v>
      </c>
      <c r="B13" s="76" t="s">
        <v>23</v>
      </c>
      <c r="C13" s="76" t="s">
        <v>14</v>
      </c>
      <c r="D13" s="55"/>
      <c r="E13" s="45">
        <v>20.8</v>
      </c>
      <c r="F13" s="45" t="s">
        <v>7</v>
      </c>
      <c r="G13" s="45">
        <v>0.7</v>
      </c>
      <c r="H13" s="45" t="s">
        <v>7</v>
      </c>
      <c r="I13" s="45">
        <v>0.5</v>
      </c>
      <c r="J13" s="45" t="s">
        <v>7</v>
      </c>
      <c r="K13" s="48">
        <v>1.3</v>
      </c>
      <c r="L13" s="56" t="s">
        <v>7</v>
      </c>
      <c r="M13" s="56">
        <v>0.2</v>
      </c>
      <c r="N13" s="45" t="s">
        <v>8</v>
      </c>
      <c r="O13" s="49">
        <f>E13*K13*I13*G13*M13</f>
        <v>1.8928000000000003</v>
      </c>
      <c r="P13" s="56"/>
      <c r="Q13" s="56"/>
      <c r="R13" s="56"/>
      <c r="S13" s="56"/>
      <c r="T13" s="45"/>
      <c r="U13" s="45"/>
      <c r="V13" s="57"/>
      <c r="W13" s="57"/>
      <c r="X13" s="58"/>
      <c r="Y13" s="59"/>
      <c r="Z13" s="46">
        <f>O13</f>
        <v>1.8928000000000003</v>
      </c>
      <c r="AA13" s="45" t="s">
        <v>7</v>
      </c>
      <c r="AB13" s="50">
        <f>AB7</f>
        <v>3.99</v>
      </c>
      <c r="AC13" s="45" t="s">
        <v>8</v>
      </c>
      <c r="AD13" s="47">
        <f>Z13*AB13</f>
        <v>7.5522720000000012</v>
      </c>
      <c r="AE13" s="41"/>
      <c r="AF13" s="41"/>
      <c r="AG13" s="43"/>
      <c r="AH13" s="42"/>
      <c r="AI13" s="44"/>
      <c r="AJ13" s="41"/>
      <c r="AK13" s="41"/>
    </row>
    <row r="14" spans="1:37" ht="94.5" customHeight="1" x14ac:dyDescent="0.25">
      <c r="A14" s="97"/>
      <c r="B14" s="95"/>
      <c r="C14" s="95"/>
      <c r="D14" s="98" t="s">
        <v>24</v>
      </c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100"/>
      <c r="Z14" s="51"/>
      <c r="AA14" s="52"/>
      <c r="AB14" s="53"/>
      <c r="AC14" s="52"/>
      <c r="AD14" s="54"/>
      <c r="AE14" s="41"/>
      <c r="AF14" s="41"/>
      <c r="AG14" s="43"/>
      <c r="AH14" s="42"/>
      <c r="AI14" s="44"/>
      <c r="AJ14" s="41"/>
      <c r="AK14" s="41"/>
    </row>
    <row r="15" spans="1:37" x14ac:dyDescent="0.25">
      <c r="A15" s="4"/>
      <c r="B15" s="4" t="s">
        <v>10</v>
      </c>
      <c r="C15" s="8"/>
      <c r="D15" s="92"/>
      <c r="E15" s="92"/>
      <c r="F15" s="92"/>
      <c r="G15" s="92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101">
        <f>AD7+AD10+AD13</f>
        <v>102.43759699991999</v>
      </c>
      <c r="AA15" s="102"/>
      <c r="AB15" s="102"/>
      <c r="AC15" s="102"/>
      <c r="AD15" s="103"/>
    </row>
    <row r="16" spans="1:37" x14ac:dyDescent="0.25">
      <c r="A16" s="4"/>
      <c r="B16" s="8" t="s">
        <v>5</v>
      </c>
      <c r="C16" s="17"/>
      <c r="D16" s="94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1"/>
      <c r="Z16" s="86">
        <f>Z15*1000</f>
        <v>102437.59699991999</v>
      </c>
      <c r="AA16" s="87"/>
      <c r="AB16" s="87"/>
      <c r="AC16" s="87"/>
      <c r="AD16" s="88"/>
    </row>
    <row r="17" spans="1:30" x14ac:dyDescent="0.25">
      <c r="A17" s="4"/>
      <c r="B17" s="8" t="s">
        <v>6</v>
      </c>
      <c r="C17" s="11"/>
      <c r="D17" s="94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1"/>
      <c r="Z17" s="89">
        <f>Z16</f>
        <v>102437.59699991999</v>
      </c>
      <c r="AA17" s="90"/>
      <c r="AB17" s="90"/>
      <c r="AC17" s="90"/>
      <c r="AD17" s="91"/>
    </row>
  </sheetData>
  <mergeCells count="26">
    <mergeCell ref="A10:A12"/>
    <mergeCell ref="B10:B12"/>
    <mergeCell ref="C10:C12"/>
    <mergeCell ref="D11:Y11"/>
    <mergeCell ref="D12:Y12"/>
    <mergeCell ref="B13:B14"/>
    <mergeCell ref="C13:C14"/>
    <mergeCell ref="A13:A14"/>
    <mergeCell ref="D14:Y14"/>
    <mergeCell ref="Z15:AD15"/>
    <mergeCell ref="Z16:AD16"/>
    <mergeCell ref="Z17:AD17"/>
    <mergeCell ref="D15:Y15"/>
    <mergeCell ref="D16:Y16"/>
    <mergeCell ref="D17:Y17"/>
    <mergeCell ref="A2:AD2"/>
    <mergeCell ref="A3:AD3"/>
    <mergeCell ref="Z8:AD9"/>
    <mergeCell ref="A4:Z4"/>
    <mergeCell ref="D6:Y6"/>
    <mergeCell ref="Z6:AD6"/>
    <mergeCell ref="A7:A9"/>
    <mergeCell ref="B7:B9"/>
    <mergeCell ref="C7:C9"/>
    <mergeCell ref="D8:Y8"/>
    <mergeCell ref="D9:Y9"/>
  </mergeCells>
  <pageMargins left="0.56000000000000005" right="0.17" top="0.19" bottom="0.17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проектные</vt:lpstr>
      <vt:lpstr>проектные!Область_печати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2017-10-19T01:27:07Z</dcterms:modified>
</cp:coreProperties>
</file>