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0" windowWidth="16215" windowHeight="8325" tabRatio="460"/>
  </bookViews>
  <sheets>
    <sheet name="ПС Амурская_расчет аренды" sheetId="1" r:id="rId1"/>
    <sheet name="НЕ ПРИМЕНЯТЬ (расчет переход)" sheetId="2" state="hidden" r:id="rId2"/>
  </sheets>
  <definedNames>
    <definedName name="_xlnm._FilterDatabase" localSheetId="1" hidden="1">'НЕ ПРИМЕНЯТЬ (расчет переход)'!$A$12:$H$121</definedName>
    <definedName name="_xlnm._FilterDatabase" localSheetId="0" hidden="1">'ПС Амурская_расчет аренды'!$A$9:$E$120</definedName>
    <definedName name="_xlnm.Print_Titles" localSheetId="1">'НЕ ПРИМЕНЯТЬ (расчет переход)'!$12:$15</definedName>
    <definedName name="_xlnm.Print_Titles" localSheetId="0">'ПС Амурская_расчет аренды'!$9:$12</definedName>
    <definedName name="_xlnm.Print_Area" localSheetId="1">'НЕ ПРИМЕНЯТЬ (расчет переход)'!$A$2:$L$73</definedName>
    <definedName name="_xlnm.Print_Area" localSheetId="0">'ПС Амурская_расчет аренды'!$A$3:$I$72</definedName>
  </definedNames>
  <calcPr calcId="145621"/>
</workbook>
</file>

<file path=xl/calcChain.xml><?xml version="1.0" encoding="utf-8"?>
<calcChain xmlns="http://schemas.openxmlformats.org/spreadsheetml/2006/main">
  <c r="G59" i="1" l="1"/>
  <c r="C59" i="1" l="1"/>
  <c r="I16" i="2" l="1"/>
  <c r="F19" i="2"/>
  <c r="G19" i="2"/>
  <c r="H19" i="2"/>
  <c r="F20" i="2"/>
  <c r="G20" i="2"/>
  <c r="H20" i="2"/>
  <c r="F21" i="2"/>
  <c r="G21" i="2"/>
  <c r="H21" i="2"/>
  <c r="F22" i="2"/>
  <c r="G22" i="2"/>
  <c r="H22" i="2"/>
  <c r="F23" i="2"/>
  <c r="G23" i="2"/>
  <c r="H23" i="2"/>
  <c r="F24" i="2"/>
  <c r="G24" i="2"/>
  <c r="H24" i="2"/>
  <c r="F25" i="2"/>
  <c r="G25" i="2"/>
  <c r="H25" i="2"/>
  <c r="F26" i="2"/>
  <c r="G26" i="2"/>
  <c r="H26" i="2"/>
  <c r="F27" i="2"/>
  <c r="G27" i="2"/>
  <c r="H27" i="2"/>
  <c r="F28" i="2"/>
  <c r="G28" i="2"/>
  <c r="H28" i="2"/>
  <c r="F29" i="2"/>
  <c r="G29" i="2"/>
  <c r="H29" i="2"/>
  <c r="F30" i="2"/>
  <c r="G30" i="2"/>
  <c r="H30" i="2"/>
  <c r="F31" i="2"/>
  <c r="G31" i="2"/>
  <c r="H31" i="2"/>
  <c r="F32" i="2"/>
  <c r="G32" i="2"/>
  <c r="H32" i="2"/>
  <c r="F33" i="2"/>
  <c r="G33" i="2"/>
  <c r="H33" i="2"/>
  <c r="F34" i="2"/>
  <c r="G34" i="2"/>
  <c r="H34" i="2"/>
  <c r="F35" i="2"/>
  <c r="G35" i="2"/>
  <c r="H35" i="2"/>
  <c r="F36" i="2"/>
  <c r="G36" i="2"/>
  <c r="H36" i="2"/>
  <c r="F37" i="2"/>
  <c r="G37" i="2"/>
  <c r="H37" i="2"/>
  <c r="F38" i="2"/>
  <c r="G38" i="2"/>
  <c r="H38" i="2"/>
  <c r="F39" i="2"/>
  <c r="G39" i="2"/>
  <c r="H39" i="2"/>
  <c r="F40" i="2"/>
  <c r="G40" i="2"/>
  <c r="H40" i="2"/>
  <c r="F41" i="2"/>
  <c r="G41" i="2"/>
  <c r="H41" i="2"/>
  <c r="F42" i="2"/>
  <c r="G42" i="2"/>
  <c r="H42" i="2"/>
  <c r="F43" i="2"/>
  <c r="G43" i="2"/>
  <c r="H43" i="2"/>
  <c r="F44" i="2"/>
  <c r="G44" i="2"/>
  <c r="H44" i="2"/>
  <c r="F45" i="2"/>
  <c r="G45" i="2"/>
  <c r="H45" i="2"/>
  <c r="F46" i="2"/>
  <c r="G46" i="2"/>
  <c r="H46" i="2"/>
  <c r="F47" i="2"/>
  <c r="G47" i="2"/>
  <c r="H47" i="2"/>
  <c r="F48" i="2"/>
  <c r="G48" i="2"/>
  <c r="H48" i="2"/>
  <c r="F49" i="2"/>
  <c r="G49" i="2"/>
  <c r="H49" i="2"/>
  <c r="F50" i="2"/>
  <c r="G50" i="2"/>
  <c r="H50" i="2"/>
  <c r="F51" i="2"/>
  <c r="G51" i="2"/>
  <c r="H51" i="2"/>
  <c r="F52" i="2"/>
  <c r="G52" i="2"/>
  <c r="H52" i="2"/>
  <c r="F53" i="2"/>
  <c r="G53" i="2"/>
  <c r="H53" i="2"/>
  <c r="F54" i="2"/>
  <c r="G54" i="2"/>
  <c r="H54" i="2"/>
  <c r="F55" i="2"/>
  <c r="G55" i="2"/>
  <c r="H55" i="2"/>
  <c r="F56" i="2"/>
  <c r="G56" i="2"/>
  <c r="H56" i="2"/>
  <c r="G18" i="2"/>
  <c r="H18" i="2"/>
  <c r="F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18" i="2"/>
  <c r="J17" i="2"/>
  <c r="J16" i="2"/>
  <c r="I55" i="2" l="1"/>
  <c r="K55" i="2" s="1"/>
  <c r="L55" i="2" s="1"/>
  <c r="I51" i="2"/>
  <c r="K51" i="2" s="1"/>
  <c r="L51" i="2" s="1"/>
  <c r="I49" i="2"/>
  <c r="K49" i="2" s="1"/>
  <c r="L49" i="2" s="1"/>
  <c r="I47" i="2"/>
  <c r="K47" i="2" s="1"/>
  <c r="L47" i="2" s="1"/>
  <c r="I45" i="2"/>
  <c r="K45" i="2" s="1"/>
  <c r="L45" i="2" s="1"/>
  <c r="I43" i="2"/>
  <c r="K43" i="2" s="1"/>
  <c r="L43" i="2" s="1"/>
  <c r="I41" i="2"/>
  <c r="K41" i="2" s="1"/>
  <c r="L41" i="2" s="1"/>
  <c r="I39" i="2"/>
  <c r="K39" i="2" s="1"/>
  <c r="L39" i="2" s="1"/>
  <c r="I37" i="2"/>
  <c r="K37" i="2" s="1"/>
  <c r="L37" i="2" s="1"/>
  <c r="I35" i="2"/>
  <c r="K35" i="2" s="1"/>
  <c r="L35" i="2" s="1"/>
  <c r="I33" i="2"/>
  <c r="K33" i="2" s="1"/>
  <c r="L33" i="2" s="1"/>
  <c r="I31" i="2"/>
  <c r="K31" i="2" s="1"/>
  <c r="L31" i="2" s="1"/>
  <c r="I29" i="2"/>
  <c r="K29" i="2" s="1"/>
  <c r="L29" i="2" s="1"/>
  <c r="I27" i="2"/>
  <c r="K27" i="2" s="1"/>
  <c r="L27" i="2" s="1"/>
  <c r="I25" i="2"/>
  <c r="K25" i="2" s="1"/>
  <c r="L25" i="2" s="1"/>
  <c r="I23" i="2"/>
  <c r="K23" i="2" s="1"/>
  <c r="L23" i="2" s="1"/>
  <c r="I21" i="2"/>
  <c r="K21" i="2" s="1"/>
  <c r="L21" i="2" s="1"/>
  <c r="I53" i="2"/>
  <c r="K53" i="2" s="1"/>
  <c r="L53" i="2" s="1"/>
  <c r="F59" i="2"/>
  <c r="I19" i="2"/>
  <c r="K19" i="2" s="1"/>
  <c r="L19" i="2" s="1"/>
  <c r="J59" i="2"/>
  <c r="I56" i="2"/>
  <c r="K56" i="2" s="1"/>
  <c r="L56" i="2" s="1"/>
  <c r="I54" i="2"/>
  <c r="K54" i="2" s="1"/>
  <c r="L54" i="2" s="1"/>
  <c r="I52" i="2"/>
  <c r="K52" i="2" s="1"/>
  <c r="L52" i="2" s="1"/>
  <c r="I50" i="2"/>
  <c r="K50" i="2" s="1"/>
  <c r="L50" i="2" s="1"/>
  <c r="I48" i="2"/>
  <c r="K48" i="2" s="1"/>
  <c r="L48" i="2" s="1"/>
  <c r="I46" i="2"/>
  <c r="K46" i="2" s="1"/>
  <c r="L46" i="2" s="1"/>
  <c r="I44" i="2"/>
  <c r="K44" i="2" s="1"/>
  <c r="L44" i="2" s="1"/>
  <c r="I42" i="2"/>
  <c r="K42" i="2" s="1"/>
  <c r="L42" i="2" s="1"/>
  <c r="I40" i="2"/>
  <c r="K40" i="2" s="1"/>
  <c r="L40" i="2" s="1"/>
  <c r="I38" i="2"/>
  <c r="K38" i="2" s="1"/>
  <c r="L38" i="2" s="1"/>
  <c r="I36" i="2"/>
  <c r="K36" i="2" s="1"/>
  <c r="L36" i="2" s="1"/>
  <c r="I34" i="2"/>
  <c r="K34" i="2" s="1"/>
  <c r="L34" i="2" s="1"/>
  <c r="I32" i="2"/>
  <c r="K32" i="2" s="1"/>
  <c r="L32" i="2" s="1"/>
  <c r="I30" i="2"/>
  <c r="K30" i="2" s="1"/>
  <c r="L30" i="2" s="1"/>
  <c r="I28" i="2"/>
  <c r="K28" i="2" s="1"/>
  <c r="L28" i="2" s="1"/>
  <c r="I26" i="2"/>
  <c r="K26" i="2" s="1"/>
  <c r="L26" i="2" s="1"/>
  <c r="I24" i="2"/>
  <c r="K24" i="2" s="1"/>
  <c r="L24" i="2" s="1"/>
  <c r="I22" i="2"/>
  <c r="K22" i="2" s="1"/>
  <c r="L22" i="2" s="1"/>
  <c r="I20" i="2"/>
  <c r="K20" i="2" s="1"/>
  <c r="L20" i="2" s="1"/>
  <c r="I18" i="2"/>
  <c r="K18" i="2" s="1"/>
  <c r="L18" i="2" s="1"/>
  <c r="F13" i="1" l="1"/>
  <c r="I17" i="2" l="1"/>
  <c r="I59" i="2" s="1"/>
  <c r="K17" i="2" l="1"/>
  <c r="K16" i="2" l="1"/>
  <c r="K59" i="2" s="1"/>
  <c r="L17" i="2"/>
  <c r="H53" i="1"/>
  <c r="F52" i="1"/>
  <c r="H52" i="1" s="1"/>
  <c r="F56" i="1"/>
  <c r="F55" i="1"/>
  <c r="H55" i="1" s="1"/>
  <c r="F54" i="1"/>
  <c r="H54" i="1" s="1"/>
  <c r="H56" i="1" l="1"/>
  <c r="I56" i="1" s="1"/>
  <c r="L16" i="2"/>
  <c r="L59" i="2" s="1"/>
  <c r="I52" i="1"/>
  <c r="I53" i="1"/>
  <c r="I54" i="1"/>
  <c r="I55" i="1"/>
  <c r="L60" i="2" l="1"/>
  <c r="L61" i="2" s="1"/>
  <c r="F45" i="1"/>
  <c r="H45" i="1" s="1"/>
  <c r="I45" i="1" s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6" i="1"/>
  <c r="F47" i="1"/>
  <c r="F48" i="1"/>
  <c r="F49" i="1"/>
  <c r="F50" i="1"/>
  <c r="F51" i="1"/>
  <c r="F59" i="1" l="1"/>
  <c r="H13" i="1"/>
  <c r="H50" i="1"/>
  <c r="I50" i="1" s="1"/>
  <c r="H48" i="1"/>
  <c r="I48" i="1" s="1"/>
  <c r="H46" i="1"/>
  <c r="I46" i="1" s="1"/>
  <c r="H43" i="1"/>
  <c r="I43" i="1" s="1"/>
  <c r="H41" i="1"/>
  <c r="I41" i="1" s="1"/>
  <c r="H39" i="1"/>
  <c r="I39" i="1" s="1"/>
  <c r="H37" i="1"/>
  <c r="I37" i="1" s="1"/>
  <c r="H35" i="1"/>
  <c r="I35" i="1" s="1"/>
  <c r="H33" i="1"/>
  <c r="I33" i="1" s="1"/>
  <c r="H31" i="1"/>
  <c r="I31" i="1" s="1"/>
  <c r="H29" i="1"/>
  <c r="I29" i="1" s="1"/>
  <c r="H27" i="1"/>
  <c r="I27" i="1" s="1"/>
  <c r="H25" i="1"/>
  <c r="I25" i="1" s="1"/>
  <c r="H23" i="1"/>
  <c r="I23" i="1" s="1"/>
  <c r="H21" i="1"/>
  <c r="I21" i="1" s="1"/>
  <c r="H19" i="1"/>
  <c r="H17" i="1"/>
  <c r="I17" i="1" s="1"/>
  <c r="H15" i="1"/>
  <c r="H51" i="1"/>
  <c r="H49" i="1"/>
  <c r="I49" i="1" s="1"/>
  <c r="H47" i="1"/>
  <c r="I47" i="1" s="1"/>
  <c r="H44" i="1"/>
  <c r="I44" i="1" s="1"/>
  <c r="H42" i="1"/>
  <c r="I42" i="1" s="1"/>
  <c r="H40" i="1"/>
  <c r="I40" i="1" s="1"/>
  <c r="H38" i="1"/>
  <c r="I38" i="1" s="1"/>
  <c r="H36" i="1"/>
  <c r="I36" i="1" s="1"/>
  <c r="H34" i="1"/>
  <c r="I34" i="1" s="1"/>
  <c r="H32" i="1"/>
  <c r="I32" i="1" s="1"/>
  <c r="H30" i="1"/>
  <c r="I30" i="1" s="1"/>
  <c r="H28" i="1"/>
  <c r="I28" i="1" s="1"/>
  <c r="H26" i="1"/>
  <c r="I26" i="1" s="1"/>
  <c r="H24" i="1"/>
  <c r="I24" i="1" s="1"/>
  <c r="H22" i="1"/>
  <c r="I22" i="1" s="1"/>
  <c r="H20" i="1"/>
  <c r="I20" i="1" s="1"/>
  <c r="H18" i="1"/>
  <c r="H16" i="1"/>
  <c r="I16" i="1" s="1"/>
  <c r="H14" i="1"/>
  <c r="I18" i="1" l="1"/>
  <c r="H59" i="1"/>
  <c r="I15" i="1"/>
  <c r="I51" i="1"/>
  <c r="I19" i="1"/>
  <c r="I13" i="1"/>
  <c r="I14" i="1"/>
  <c r="I59" i="1" l="1"/>
  <c r="I60" i="1" s="1"/>
  <c r="I61" i="1" s="1"/>
</calcChain>
</file>

<file path=xl/sharedStrings.xml><?xml version="1.0" encoding="utf-8"?>
<sst xmlns="http://schemas.openxmlformats.org/spreadsheetml/2006/main" count="382" uniqueCount="129">
  <si>
    <t>Наименование основного средства</t>
  </si>
  <si>
    <t>Номер записи по порядку</t>
  </si>
  <si>
    <t xml:space="preserve">Первый заместитель генерального директора </t>
  </si>
  <si>
    <t>Председатель комиссии:</t>
  </si>
  <si>
    <t>Заместитель председателя комиссии:</t>
  </si>
  <si>
    <t>Заместитель генеральног директора - главный инженер</t>
  </si>
  <si>
    <t>Члены комиссии:</t>
  </si>
  <si>
    <t>Директор по строительству</t>
  </si>
  <si>
    <t>Директор по экономике и финансам</t>
  </si>
  <si>
    <t>Главный бухгалтер</t>
  </si>
  <si>
    <t>Начальник ПТС</t>
  </si>
  <si>
    <t>Начальник службы производственного планирования и контроля</t>
  </si>
  <si>
    <t>Бухгалтер-главный специалист</t>
  </si>
  <si>
    <t>_______________________________</t>
  </si>
  <si>
    <t>Рабочая комиссия согласно приказу № 157А от 20.03.2012 г. в составе:</t>
  </si>
  <si>
    <t>Директор по инвестициям</t>
  </si>
  <si>
    <t>Директор по управлению активами и развитию</t>
  </si>
  <si>
    <t>Заместитель главного бухгалтера - начальник службы бухгалтерского и налогового учета</t>
  </si>
  <si>
    <t>Начальник отдела налогового учета и отчетности</t>
  </si>
  <si>
    <t>Начальник отдела регистрации и учета прав собственности</t>
  </si>
  <si>
    <t>Начальник сметного отдела</t>
  </si>
  <si>
    <t>Директор дирекции по строительству энергообъектов на территории Амурской области</t>
  </si>
  <si>
    <t>Начальник ОКС дирекции по строительству энергообъектов на территории Амурской области</t>
  </si>
  <si>
    <t>Характеристики и идентифицирующие признаки</t>
  </si>
  <si>
    <t>АРЕНДОДАТЕЛЬ</t>
  </si>
  <si>
    <t>ОАО «ДВЭУК»</t>
  </si>
  <si>
    <t>Генеральный директор</t>
  </si>
  <si>
    <t>_____________ И.В. Джурко</t>
  </si>
  <si>
    <t>МП</t>
  </si>
  <si>
    <t>Балансовая стоимость имущества, руб</t>
  </si>
  <si>
    <t xml:space="preserve"> -</t>
  </si>
  <si>
    <t>если "да" - проставляется код ОКОФ, иначе "нет"</t>
  </si>
  <si>
    <t>11 4521012</t>
  </si>
  <si>
    <t>нет</t>
  </si>
  <si>
    <t>14 3120160</t>
  </si>
  <si>
    <t>14 3120010</t>
  </si>
  <si>
    <t>14 3222160</t>
  </si>
  <si>
    <t>14 3120450</t>
  </si>
  <si>
    <t>14 3115010</t>
  </si>
  <si>
    <t>12 2812150</t>
  </si>
  <si>
    <t>14 3120490</t>
  </si>
  <si>
    <t>Признак соответствия п.3. ст.380 НК РФ для применения предельной ставки налога на имущество</t>
  </si>
  <si>
    <t>Структура арендной платы, руб</t>
  </si>
  <si>
    <t>Всего, руб
в месяц
без учета НДС</t>
  </si>
  <si>
    <t>ИТОГО без учета НДС</t>
  </si>
  <si>
    <t>НДС 18%</t>
  </si>
  <si>
    <t>ИТОГО с учетом НДС</t>
  </si>
  <si>
    <t>Плата по договору аренды за земельный участок КН 25:28:020003:105, площадь 59 кв.м (договор аренды земельного участка №02-Ю-14747 от 14.11.2011; Департамент земельных и имущественных отношений Приморского края)</t>
  </si>
  <si>
    <t>Плата по договору аренды за земельный участок КН 25:28:020003:103, площадь 1 479 кв.м (договор аренды земельного участка №02-Ю-14362 от 14.09.2011; Департамент земельных и имущественных отношений Приморского края)</t>
  </si>
  <si>
    <t>АРЕНДАТОР</t>
  </si>
  <si>
    <t>ОАО «ДРСК»</t>
  </si>
  <si>
    <t>____________ Ю.А. Андреенко</t>
  </si>
  <si>
    <t>Д</t>
  </si>
  <si>
    <t>НД</t>
  </si>
  <si>
    <t>если "да" - проставляется группа ОКОФ в соответ. с Постановл.Правит. №504 в ред. от 06.10.2011, иначе "нет"</t>
  </si>
  <si>
    <t>Рентабельность
0,01%, руб</t>
  </si>
  <si>
    <t>*Налог 
на имущество, руб</t>
  </si>
  <si>
    <t>Расчетная амортизация, 
руб</t>
  </si>
  <si>
    <t>Срок полезного использования (СПИ), мес</t>
  </si>
  <si>
    <t>Документ 
о приемке-передаче имущества</t>
  </si>
  <si>
    <t xml:space="preserve">Право-устанавливающий документ (свидетельство о государственной регистрации права; разрешение на ввод объекта)
</t>
  </si>
  <si>
    <t>Характеристики и идентифицирующие признаки имущества</t>
  </si>
  <si>
    <t xml:space="preserve">Расчет арендной платы </t>
  </si>
  <si>
    <t xml:space="preserve">Здание (Производственное здание Амурская) назначение: нежилое, этажность: 1, общая площадь 165,8 кв. м. литер А  </t>
  </si>
  <si>
    <t>Сооружение (Ограждение), назначение: ограждение, протяженность: 121,3 м., литер Б</t>
  </si>
  <si>
    <t xml:space="preserve">25-АБ 191377 
от 30.07.2009 </t>
  </si>
  <si>
    <t xml:space="preserve">25-АБ 191376 
от 30.07.2009 </t>
  </si>
  <si>
    <t>акт от 29.11.2009</t>
  </si>
  <si>
    <t>-</t>
  </si>
  <si>
    <t>Расчетная амортизация, руб</t>
  </si>
  <si>
    <t>11 4521123</t>
  </si>
  <si>
    <t>на период с 01.08.2013 до (ДГРП)</t>
  </si>
  <si>
    <r>
      <t xml:space="preserve">*Примечание: </t>
    </r>
    <r>
      <rPr>
        <sz val="9"/>
        <rFont val="Arial"/>
        <family val="2"/>
        <charset val="204"/>
      </rPr>
      <t>В соответствии со ст. 374. п.4 Налогового кодекса РФ (часть 2-ая) движимое имущество, принятое с 1 января 2013 года на учет в качестве основных средств, не признается объектом налогообложения.</t>
    </r>
  </si>
  <si>
    <t>Приложение № 3.2 к дополнительному соглашению № 2 от "___" _____ 2013 г.
к договору аренды имущества от 21.06.2010 №488</t>
  </si>
  <si>
    <r>
      <t xml:space="preserve">Вид имущества:
</t>
    </r>
    <r>
      <rPr>
        <sz val="8"/>
        <color rgb="FFFF0000"/>
        <rFont val="Arial"/>
        <family val="2"/>
        <charset val="204"/>
      </rPr>
      <t>Д - движимое; 
НД - недвижимое</t>
    </r>
  </si>
  <si>
    <r>
      <t xml:space="preserve">*Примечание: </t>
    </r>
    <r>
      <rPr>
        <sz val="9"/>
        <color rgb="FFFF0000"/>
        <rFont val="Arial"/>
        <family val="2"/>
        <charset val="204"/>
      </rPr>
      <t>В соответствии со ст. 374. п.4 Налогового кодекса РФ (часть 2-ая) движимое имущество, принятое с 1 января 2013 года на учет в качестве основных средств, не признается объектом налогообложения.</t>
    </r>
  </si>
  <si>
    <t>Расчет арендной платы</t>
  </si>
  <si>
    <t>Плата по договору аренды за земельный участок КН 25:28:020003:103, площадь 1 479 кв.м (договор аренды земельного участка № 02-Ю-14362 от 14.09.2011; Департамент земельных и имущественных отношений Приморского края)</t>
  </si>
  <si>
    <t>Плата по договору аренды за земельный участок КН 25:28:020003:105, площадь 59 кв.м (договор аренды земельного участка № 02-Ю-14747 от 14.11.2011; Департамент земельных и имущественных отношений Приморского края)</t>
  </si>
  <si>
    <t>реконструкция 
(особый порядок расчета амортизации)</t>
  </si>
  <si>
    <t>в учете на 31.01.2015</t>
  </si>
  <si>
    <t xml:space="preserve">ПС 110/6 кВ "Амурская"
Маслосборник </t>
  </si>
  <si>
    <t>ПС 110/6 кВ "Амурская"
Маслоотводы</t>
  </si>
  <si>
    <t>ПС 110/6 кВ "Амурская"
Ограждение ПС</t>
  </si>
  <si>
    <t>ПС 110/6 кВ "Амурская"
Шумозащитный экран ШЭ-1</t>
  </si>
  <si>
    <t>ПС 110/6 кВ "Амурская"
Шумозащитный экран ШЭ-2</t>
  </si>
  <si>
    <t>ПС 110/6 кВ "Амурская"
ЗРУ-6 кВ, совмещенное с ОПУ</t>
  </si>
  <si>
    <t>ПС 110/6 кВ "Амурская"
Трансформатор напряжения НАМИ-110 № 4</t>
  </si>
  <si>
    <t>ПС 110/6 кВ "Амурская"
Трансформатор напряжения НАМИ-110 № 5</t>
  </si>
  <si>
    <t>ПС 110/6 кВ "Амурская"
Трансформатор напряжения НАМИ-110 № 6</t>
  </si>
  <si>
    <t>ПС 110/6 кВ "Амурская"
Трансформатор напряжения НАМИ-110 № 1</t>
  </si>
  <si>
    <t>ПС 110/6 кВ "Амурская"
Трансформатор напряжения НАМИ-110 № 2</t>
  </si>
  <si>
    <t>ПС 110/6 кВ "Амурская"
Трансформатор напряжения НАМИ-110 № 3</t>
  </si>
  <si>
    <t>ПС 110/6 кВ "Амурская"
Ячейковый портал</t>
  </si>
  <si>
    <t>ПС 110/6 кВ "Амурская"
Ячейковый портал Я2</t>
  </si>
  <si>
    <t>ПС 110/6 кВ "Амурская"
Заземлитель однополюсной ЗОН-110Б № 1</t>
  </si>
  <si>
    <t>ПС 110/6 кВ "Амурская"
Заземлитель однополюсной ЗОН-110Б № 2</t>
  </si>
  <si>
    <t>ПС 110/6 кВ "Амурская"
Ограничитель перенапряжения ОПНН-110/56-10/650 № 1</t>
  </si>
  <si>
    <t>ПС 110/6 кВ "Амурская"
Ограничитель перенапряжения ОПНН-110/56-10/650 № 5</t>
  </si>
  <si>
    <t>ПС 110/6 кВ "Амурская"
Ограничитель перенапряжения ОПН-110/80-10/650 № 2</t>
  </si>
  <si>
    <t>ПС 110/6 кВ "Амурская"
Ограничитель перенапряжения ОПН-110/80-10/650 № 3</t>
  </si>
  <si>
    <t>ПС 110/6 кВ "Амурская"
Ограничитель перенапряжения ОПН-110/80-10/650 № 4</t>
  </si>
  <si>
    <t>ПС 110/6 кВ "Амурская"
Ограничитель перенапряжения ОПН-110/80-10/650 № 6</t>
  </si>
  <si>
    <t>ПС 110/6 кВ "Амурская"
Ограничитель перенапряжения ОПН-110/80-10/650 № 7</t>
  </si>
  <si>
    <t>ПС 110/6 кВ "Амурская"
Ограничитель перенапряжения ОПН-110/80-10/650 № 8</t>
  </si>
  <si>
    <t>ПС 110/6 кВ "Амурская"
Элегазовые ячейки PASS MO SBB СВ</t>
  </si>
  <si>
    <t>ПС 110/6 кВ "Амурская"
Элегазовые ячейки PASS MO SBB Т2</t>
  </si>
  <si>
    <t>ПС 110/6 кВ "Амурская"
Элегазовые ячейки PASS MO SBB Т1</t>
  </si>
  <si>
    <t>ПС 110/6 кВ "Амурская"
Разъединитель  трехполюсный РГПН.2-1103 № 1</t>
  </si>
  <si>
    <t>ПС 110/6 кВ "Амурская"
Разъединитель  трехполюсный РГПН.2-1103 № 2</t>
  </si>
  <si>
    <t>ПС 110/6 кВ "Амурская"
Ячейки 6кВ вводная I секция (в составе ЗРУ-6кВ)</t>
  </si>
  <si>
    <t>ПС 110/6 кВ "Амурская"
Ячейки 6кВ вводная II секция (в составе ЗРУ-6кВ)</t>
  </si>
  <si>
    <t>ПС 110/6 кВ "Амурская"
Ячейки 6кВ секционная (в составе ЗРУ-6кВ)</t>
  </si>
  <si>
    <t>ПС 110/6 кВ "Амурская"
Оборудование связи ПС "Амурская"</t>
  </si>
  <si>
    <t>ПС 110/6 кВ "Амурская"
Оборудование телемеханики</t>
  </si>
  <si>
    <t>ПС 110/6 кВ "Амурская"
Оборудование РЗ и А</t>
  </si>
  <si>
    <t>ПС 110/6 кВ "Амурская"
Оборудование автоматизации и управления</t>
  </si>
  <si>
    <t>ПС 110/6 кВ "Амурская"
Трансформатор силовой ТДН-25000 Т2</t>
  </si>
  <si>
    <t>ПС 110/6 кВ "Амурская"
Трансформатор силовой ТДН-25000 Т1</t>
  </si>
  <si>
    <t>ПС 110/6 кВ "Амурская"
Трансформатор собственных нужд ТЛС-63/6 № 1</t>
  </si>
  <si>
    <t>ПС 110/6 кВ "Амурская"
Трансформатор собственных нужд ТЛС-63/6 № 2</t>
  </si>
  <si>
    <t>ПС 110/6 кВ "Амурская"
ЗРУ КРУН-6кВ (ячейки ВВ/ТЕL-10-20/1000-E2 - 21 шт.)</t>
  </si>
  <si>
    <t xml:space="preserve">ПС 110/6 кВ "Амурская"
Монитор 19" Samsung </t>
  </si>
  <si>
    <t>ПС 110/6 кВ "Амурская"
Системный блок (Intel Core 2 Duo)</t>
  </si>
  <si>
    <t xml:space="preserve">ПС 110/6 кВ "Амурская"
Принтер HP LaserJetP2055dn </t>
  </si>
  <si>
    <t>_________________ А.С. Блейхман</t>
  </si>
  <si>
    <t xml:space="preserve">Заместитель генерального директора 
по правовому и корпоративному обеспечению
</t>
  </si>
  <si>
    <t>__________________ И.В. Джурко</t>
  </si>
  <si>
    <t>Приложение № 1 к дополнительному соглашению № 4 от "__" ______ 2015 г.
к договору аренды имущества от 21.06.2010 № 488 "Приложение № 3 к договору аренды имущества от 21.06.2010 № 488"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</si>
</sst>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u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.5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u/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8.5"/>
      <color rgb="FFFF0000"/>
      <name val="Arial"/>
      <family val="2"/>
      <charset val="204"/>
    </font>
    <font>
      <sz val="11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Border="1" applyAlignment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4" fontId="1" fillId="0" borderId="0" xfId="0" applyNumberFormat="1" applyFont="1" applyFill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1" fillId="0" borderId="0" xfId="0" applyFont="1" applyFill="1" applyAlignment="1">
      <alignment vertical="center" wrapText="1"/>
    </xf>
    <xf numFmtId="4" fontId="1" fillId="0" borderId="3" xfId="0" applyNumberFormat="1" applyFont="1" applyFill="1" applyBorder="1" applyAlignment="1">
      <alignment horizontal="right" vertical="center" wrapText="1" indent="1"/>
    </xf>
    <xf numFmtId="4" fontId="1" fillId="0" borderId="1" xfId="0" applyNumberFormat="1" applyFont="1" applyFill="1" applyBorder="1" applyAlignment="1">
      <alignment horizontal="right" vertical="center" wrapText="1" indent="1"/>
    </xf>
    <xf numFmtId="0" fontId="8" fillId="0" borderId="0" xfId="0" applyNumberFormat="1" applyFont="1" applyFill="1" applyBorder="1" applyAlignment="1">
      <alignment horizontal="left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center" wrapText="1" inden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indent="1"/>
    </xf>
    <xf numFmtId="4" fontId="10" fillId="0" borderId="3" xfId="0" applyNumberFormat="1" applyFont="1" applyFill="1" applyBorder="1" applyAlignment="1">
      <alignment horizontal="right" vertical="center" wrapText="1" indent="1"/>
    </xf>
    <xf numFmtId="4" fontId="10" fillId="0" borderId="0" xfId="0" applyNumberFormat="1" applyFont="1" applyFill="1" applyBorder="1" applyAlignment="1">
      <alignment horizontal="right" vertical="center" wrapText="1" indent="1"/>
    </xf>
    <xf numFmtId="0" fontId="4" fillId="0" borderId="0" xfId="0" applyFont="1" applyFill="1" applyAlignment="1">
      <alignment horizontal="center"/>
    </xf>
    <xf numFmtId="0" fontId="8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2" fontId="1" fillId="0" borderId="0" xfId="0" applyNumberFormat="1" applyFont="1" applyFill="1"/>
    <xf numFmtId="0" fontId="10" fillId="0" borderId="5" xfId="0" applyNumberFormat="1" applyFont="1" applyFill="1" applyBorder="1" applyAlignment="1">
      <alignment horizontal="left" vertical="center" wrapText="1" indent="1"/>
    </xf>
    <xf numFmtId="0" fontId="10" fillId="0" borderId="0" xfId="0" applyFont="1" applyFill="1"/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 indent="1"/>
    </xf>
    <xf numFmtId="4" fontId="12" fillId="0" borderId="1" xfId="0" applyNumberFormat="1" applyFont="1" applyFill="1" applyBorder="1" applyAlignment="1">
      <alignment horizontal="right" vertical="center" wrapText="1" inden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3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/>
    <xf numFmtId="4" fontId="9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Border="1"/>
    <xf numFmtId="0" fontId="12" fillId="0" borderId="0" xfId="0" applyNumberFormat="1" applyFont="1" applyFill="1" applyBorder="1" applyAlignment="1">
      <alignment horizontal="left" vertical="center" wrapText="1" indent="1"/>
    </xf>
    <xf numFmtId="4" fontId="12" fillId="0" borderId="0" xfId="0" applyNumberFormat="1" applyFont="1" applyFill="1" applyBorder="1" applyAlignment="1">
      <alignment horizontal="right" vertical="center" wrapText="1" indent="1"/>
    </xf>
    <xf numFmtId="1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right" vertical="center" wrapText="1" indent="1"/>
    </xf>
    <xf numFmtId="4" fontId="10" fillId="2" borderId="1" xfId="0" applyNumberFormat="1" applyFont="1" applyFill="1" applyBorder="1" applyAlignment="1">
      <alignment horizontal="right" vertical="center" wrapText="1" indent="1"/>
    </xf>
    <xf numFmtId="0" fontId="14" fillId="0" borderId="0" xfId="0" applyFont="1" applyFill="1"/>
    <xf numFmtId="4" fontId="15" fillId="0" borderId="0" xfId="0" applyNumberFormat="1" applyFont="1" applyFill="1"/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/>
    <xf numFmtId="4" fontId="18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left" vertical="top" wrapText="1" indent="4"/>
    </xf>
    <xf numFmtId="0" fontId="20" fillId="0" borderId="0" xfId="0" applyFont="1" applyFill="1"/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left" vertical="center" wrapText="1" indent="1"/>
    </xf>
    <xf numFmtId="0" fontId="15" fillId="0" borderId="7" xfId="0" applyNumberFormat="1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left" vertical="center" wrapText="1" indent="1"/>
    </xf>
    <xf numFmtId="4" fontId="15" fillId="0" borderId="3" xfId="0" applyNumberFormat="1" applyFont="1" applyFill="1" applyBorder="1" applyAlignment="1">
      <alignment horizontal="right" vertical="center" wrapText="1" indent="1"/>
    </xf>
    <xf numFmtId="3" fontId="15" fillId="2" borderId="3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3" fontId="15" fillId="0" borderId="3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 indent="1"/>
    </xf>
    <xf numFmtId="0" fontId="18" fillId="0" borderId="6" xfId="0" applyNumberFormat="1" applyFont="1" applyFill="1" applyBorder="1" applyAlignment="1">
      <alignment horizontal="left" vertical="center" wrapText="1" indent="1"/>
    </xf>
    <xf numFmtId="4" fontId="18" fillId="0" borderId="1" xfId="0" applyNumberFormat="1" applyFont="1" applyFill="1" applyBorder="1" applyAlignment="1">
      <alignment horizontal="right" vertical="center" wrapText="1" inden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21" fillId="0" borderId="0" xfId="0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9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horizontal="left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4" fontId="18" fillId="0" borderId="0" xfId="0" applyNumberFormat="1" applyFont="1" applyFill="1" applyBorder="1"/>
    <xf numFmtId="0" fontId="14" fillId="0" borderId="0" xfId="0" applyFont="1" applyFill="1" applyAlignment="1"/>
    <xf numFmtId="0" fontId="17" fillId="0" borderId="0" xfId="0" applyFont="1" applyFill="1" applyAlignment="1"/>
    <xf numFmtId="0" fontId="14" fillId="0" borderId="0" xfId="0" applyFont="1" applyFill="1" applyBorder="1" applyAlignment="1"/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4" fontId="12" fillId="0" borderId="0" xfId="0" applyNumberFormat="1" applyFont="1" applyFill="1"/>
    <xf numFmtId="0" fontId="12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left" vertical="center" wrapText="1" indent="1"/>
    </xf>
    <xf numFmtId="0" fontId="12" fillId="0" borderId="8" xfId="0" applyNumberFormat="1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 indent="9"/>
    </xf>
    <xf numFmtId="0" fontId="7" fillId="0" borderId="1" xfId="0" applyNumberFormat="1" applyFont="1" applyFill="1" applyBorder="1" applyAlignment="1">
      <alignment horizontal="center" vertical="center" wrapText="1"/>
    </xf>
    <xf numFmtId="0" fontId="18" fillId="0" borderId="5" xfId="0" applyNumberFormat="1" applyFont="1" applyFill="1" applyBorder="1" applyAlignment="1">
      <alignment horizontal="left" vertical="center" wrapText="1" indent="1"/>
    </xf>
    <xf numFmtId="0" fontId="18" fillId="0" borderId="6" xfId="0" applyNumberFormat="1" applyFont="1" applyFill="1" applyBorder="1" applyAlignment="1">
      <alignment horizontal="left" vertical="center" wrapText="1" indent="1"/>
    </xf>
    <xf numFmtId="0" fontId="18" fillId="0" borderId="0" xfId="0" applyNumberFormat="1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O121"/>
  <sheetViews>
    <sheetView tabSelected="1" view="pageBreakPreview" topLeftCell="C6" zoomScale="110" zoomScaleNormal="100" zoomScaleSheetLayoutView="110" workbookViewId="0">
      <pane ySplit="7" topLeftCell="A25" activePane="bottomLeft" state="frozen"/>
      <selection activeCell="A6" sqref="A6"/>
      <selection pane="bottomLeft" activeCell="H10" sqref="H10:H11"/>
    </sheetView>
  </sheetViews>
  <sheetFormatPr defaultRowHeight="12" x14ac:dyDescent="0.2"/>
  <cols>
    <col min="1" max="1" width="6.7109375" style="4" customWidth="1"/>
    <col min="2" max="2" width="58.42578125" style="4" customWidth="1"/>
    <col min="3" max="3" width="15.7109375" style="23" customWidth="1"/>
    <col min="4" max="4" width="15.7109375" style="4" customWidth="1"/>
    <col min="5" max="5" width="16.7109375" style="4" customWidth="1"/>
    <col min="6" max="9" width="14.28515625" style="4" customWidth="1"/>
    <col min="10" max="10" width="9.140625" style="4" hidden="1" customWidth="1"/>
    <col min="11" max="11" width="14" style="4" hidden="1" customWidth="1"/>
    <col min="12" max="13" width="9.140625" style="4" hidden="1" customWidth="1"/>
    <col min="14" max="14" width="9.140625" style="4" customWidth="1"/>
    <col min="15" max="15" width="10.42578125" style="4" customWidth="1"/>
    <col min="16" max="17" width="9.140625" style="4" customWidth="1"/>
    <col min="18" max="16384" width="9.140625" style="4"/>
  </cols>
  <sheetData>
    <row r="1" spans="1:13" hidden="1" x14ac:dyDescent="0.2"/>
    <row r="2" spans="1:13" ht="12" hidden="1" customHeight="1" x14ac:dyDescent="0.2">
      <c r="B2" s="43"/>
    </row>
    <row r="3" spans="1:13" hidden="1" x14ac:dyDescent="0.2"/>
    <row r="4" spans="1:13" hidden="1" x14ac:dyDescent="0.2"/>
    <row r="5" spans="1:13" ht="11.25" hidden="1" x14ac:dyDescent="0.2">
      <c r="C5" s="139"/>
      <c r="D5" s="139"/>
      <c r="E5" s="139"/>
    </row>
    <row r="6" spans="1:13" ht="24" customHeight="1" x14ac:dyDescent="0.2">
      <c r="C6" s="24"/>
      <c r="D6" s="17"/>
      <c r="E6" s="145" t="s">
        <v>128</v>
      </c>
      <c r="F6" s="145"/>
      <c r="G6" s="145"/>
      <c r="H6" s="145"/>
      <c r="I6" s="145"/>
    </row>
    <row r="7" spans="1:13" ht="15" x14ac:dyDescent="0.25">
      <c r="A7" s="18" t="s">
        <v>76</v>
      </c>
      <c r="C7" s="25"/>
      <c r="E7" s="145"/>
      <c r="F7" s="145"/>
      <c r="G7" s="145"/>
      <c r="H7" s="145"/>
      <c r="I7" s="145"/>
    </row>
    <row r="8" spans="1:13" x14ac:dyDescent="0.2">
      <c r="C8" s="25"/>
    </row>
    <row r="9" spans="1:13" s="19" customFormat="1" ht="15.75" customHeight="1" x14ac:dyDescent="0.2">
      <c r="A9" s="140" t="s">
        <v>1</v>
      </c>
      <c r="B9" s="146" t="s">
        <v>23</v>
      </c>
      <c r="C9" s="146"/>
      <c r="D9" s="146"/>
      <c r="E9" s="146"/>
      <c r="F9" s="135" t="s">
        <v>42</v>
      </c>
      <c r="G9" s="135"/>
      <c r="H9" s="135"/>
      <c r="I9" s="136" t="s">
        <v>43</v>
      </c>
    </row>
    <row r="10" spans="1:13" s="19" customFormat="1" ht="72" customHeight="1" x14ac:dyDescent="0.2">
      <c r="A10" s="141"/>
      <c r="B10" s="143" t="s">
        <v>0</v>
      </c>
      <c r="C10" s="143" t="s">
        <v>29</v>
      </c>
      <c r="D10" s="143" t="s">
        <v>58</v>
      </c>
      <c r="E10" s="20" t="s">
        <v>41</v>
      </c>
      <c r="F10" s="136" t="s">
        <v>69</v>
      </c>
      <c r="G10" s="136" t="s">
        <v>56</v>
      </c>
      <c r="H10" s="136" t="s">
        <v>55</v>
      </c>
      <c r="I10" s="136"/>
      <c r="J10" s="40"/>
    </row>
    <row r="11" spans="1:13" s="19" customFormat="1" ht="36" customHeight="1" x14ac:dyDescent="0.2">
      <c r="A11" s="142"/>
      <c r="B11" s="144"/>
      <c r="C11" s="144"/>
      <c r="D11" s="144"/>
      <c r="E11" s="20" t="s">
        <v>31</v>
      </c>
      <c r="F11" s="136"/>
      <c r="G11" s="136"/>
      <c r="H11" s="136"/>
      <c r="I11" s="136"/>
    </row>
    <row r="12" spans="1:13" s="19" customFormat="1" ht="13.5" customHeight="1" x14ac:dyDescent="0.2">
      <c r="A12" s="21">
        <v>1</v>
      </c>
      <c r="B12" s="22">
        <v>2</v>
      </c>
      <c r="C12" s="21">
        <v>3</v>
      </c>
      <c r="D12" s="22">
        <v>4</v>
      </c>
      <c r="E12" s="21">
        <v>5</v>
      </c>
      <c r="F12" s="22">
        <v>6</v>
      </c>
      <c r="G12" s="21">
        <v>7</v>
      </c>
      <c r="H12" s="22">
        <v>8</v>
      </c>
      <c r="I12" s="21">
        <v>9</v>
      </c>
    </row>
    <row r="13" spans="1:13" s="1" customFormat="1" ht="24.95" customHeight="1" x14ac:dyDescent="0.2">
      <c r="A13" s="3">
        <v>1</v>
      </c>
      <c r="B13" s="37" t="s">
        <v>81</v>
      </c>
      <c r="C13" s="29">
        <v>1159807.26</v>
      </c>
      <c r="D13" s="2">
        <v>120</v>
      </c>
      <c r="E13" s="2" t="s">
        <v>39</v>
      </c>
      <c r="F13" s="29">
        <f>ROUND(C13/D13,2)</f>
        <v>9665.06</v>
      </c>
      <c r="G13" s="41">
        <v>789.31</v>
      </c>
      <c r="H13" s="29">
        <f>ROUND((F13+G13)*0.0001,2)</f>
        <v>1.05</v>
      </c>
      <c r="I13" s="29">
        <f>ROUND(F13+G13+H13,2)</f>
        <v>10455.42</v>
      </c>
    </row>
    <row r="14" spans="1:13" s="1" customFormat="1" ht="24.95" customHeight="1" x14ac:dyDescent="0.2">
      <c r="A14" s="3">
        <v>2</v>
      </c>
      <c r="B14" s="37" t="s">
        <v>82</v>
      </c>
      <c r="C14" s="29">
        <v>263760.44</v>
      </c>
      <c r="D14" s="2">
        <v>180</v>
      </c>
      <c r="E14" s="2" t="s">
        <v>33</v>
      </c>
      <c r="F14" s="29">
        <f t="shared" ref="F14:F51" si="0">ROUND(C14/D14,2)</f>
        <v>1465.34</v>
      </c>
      <c r="G14" s="41">
        <v>424.46</v>
      </c>
      <c r="H14" s="29">
        <f t="shared" ref="H14:H51" si="1">ROUND((F14+G14)*0.0001,2)</f>
        <v>0.19</v>
      </c>
      <c r="I14" s="29">
        <f t="shared" ref="I14:I51" si="2">ROUND(F14+G14+H14,2)</f>
        <v>1889.99</v>
      </c>
    </row>
    <row r="15" spans="1:13" s="1" customFormat="1" ht="24.95" customHeight="1" x14ac:dyDescent="0.2">
      <c r="A15" s="3">
        <v>3</v>
      </c>
      <c r="B15" s="37" t="s">
        <v>83</v>
      </c>
      <c r="C15" s="71">
        <v>1258841.1099999999</v>
      </c>
      <c r="D15" s="2">
        <v>399</v>
      </c>
      <c r="E15" s="2" t="s">
        <v>33</v>
      </c>
      <c r="F15" s="29">
        <v>3366.12</v>
      </c>
      <c r="G15" s="41">
        <v>2079.6999999999998</v>
      </c>
      <c r="H15" s="29">
        <f t="shared" si="1"/>
        <v>0.54</v>
      </c>
      <c r="I15" s="29">
        <f t="shared" si="2"/>
        <v>5446.36</v>
      </c>
      <c r="J15" s="131" t="s">
        <v>79</v>
      </c>
      <c r="K15" s="132"/>
      <c r="L15" s="132"/>
      <c r="M15" s="132"/>
    </row>
    <row r="16" spans="1:13" s="1" customFormat="1" ht="24.95" customHeight="1" x14ac:dyDescent="0.2">
      <c r="A16" s="3">
        <v>4</v>
      </c>
      <c r="B16" s="37" t="s">
        <v>84</v>
      </c>
      <c r="C16" s="29">
        <v>2863527.65</v>
      </c>
      <c r="D16" s="2">
        <v>240</v>
      </c>
      <c r="E16" s="2" t="s">
        <v>33</v>
      </c>
      <c r="F16" s="29">
        <f t="shared" si="0"/>
        <v>11931.37</v>
      </c>
      <c r="G16" s="41">
        <v>4768.57</v>
      </c>
      <c r="H16" s="29">
        <f t="shared" si="1"/>
        <v>1.67</v>
      </c>
      <c r="I16" s="29">
        <f t="shared" si="2"/>
        <v>16701.61</v>
      </c>
    </row>
    <row r="17" spans="1:9" s="1" customFormat="1" ht="24.95" customHeight="1" x14ac:dyDescent="0.2">
      <c r="A17" s="3">
        <v>5</v>
      </c>
      <c r="B17" s="37" t="s">
        <v>85</v>
      </c>
      <c r="C17" s="29">
        <v>2930904.76</v>
      </c>
      <c r="D17" s="2">
        <v>240</v>
      </c>
      <c r="E17" s="2" t="s">
        <v>33</v>
      </c>
      <c r="F17" s="29">
        <f t="shared" si="0"/>
        <v>12212.1</v>
      </c>
      <c r="G17" s="41">
        <v>4880.7700000000004</v>
      </c>
      <c r="H17" s="29">
        <f t="shared" si="1"/>
        <v>1.71</v>
      </c>
      <c r="I17" s="29">
        <f t="shared" si="2"/>
        <v>17094.580000000002</v>
      </c>
    </row>
    <row r="18" spans="1:9" s="1" customFormat="1" ht="24.95" customHeight="1" x14ac:dyDescent="0.2">
      <c r="A18" s="3">
        <v>6</v>
      </c>
      <c r="B18" s="37" t="s">
        <v>86</v>
      </c>
      <c r="C18" s="29">
        <v>5407844.3899999997</v>
      </c>
      <c r="D18" s="2">
        <v>215</v>
      </c>
      <c r="E18" s="2" t="s">
        <v>70</v>
      </c>
      <c r="F18" s="29">
        <f t="shared" si="0"/>
        <v>25152.76</v>
      </c>
      <c r="G18" s="41">
        <v>3206.98</v>
      </c>
      <c r="H18" s="29">
        <f t="shared" si="1"/>
        <v>2.84</v>
      </c>
      <c r="I18" s="29">
        <f t="shared" si="2"/>
        <v>28362.58</v>
      </c>
    </row>
    <row r="19" spans="1:9" s="1" customFormat="1" ht="24.95" customHeight="1" x14ac:dyDescent="0.2">
      <c r="A19" s="3">
        <v>7</v>
      </c>
      <c r="B19" s="37" t="s">
        <v>87</v>
      </c>
      <c r="C19" s="29">
        <v>1246589.2199999997</v>
      </c>
      <c r="D19" s="2">
        <v>360</v>
      </c>
      <c r="E19" s="2" t="s">
        <v>34</v>
      </c>
      <c r="F19" s="29">
        <f t="shared" si="0"/>
        <v>3462.75</v>
      </c>
      <c r="G19" s="29">
        <v>0</v>
      </c>
      <c r="H19" s="29">
        <f t="shared" si="1"/>
        <v>0.35</v>
      </c>
      <c r="I19" s="29">
        <f t="shared" si="2"/>
        <v>3463.1</v>
      </c>
    </row>
    <row r="20" spans="1:9" s="1" customFormat="1" ht="24.95" customHeight="1" x14ac:dyDescent="0.2">
      <c r="A20" s="3">
        <v>8</v>
      </c>
      <c r="B20" s="37" t="s">
        <v>88</v>
      </c>
      <c r="C20" s="29">
        <v>1246589.2199999997</v>
      </c>
      <c r="D20" s="2">
        <v>360</v>
      </c>
      <c r="E20" s="2" t="s">
        <v>34</v>
      </c>
      <c r="F20" s="29">
        <f t="shared" si="0"/>
        <v>3462.75</v>
      </c>
      <c r="G20" s="29">
        <v>0</v>
      </c>
      <c r="H20" s="29">
        <f t="shared" si="1"/>
        <v>0.35</v>
      </c>
      <c r="I20" s="29">
        <f t="shared" si="2"/>
        <v>3463.1</v>
      </c>
    </row>
    <row r="21" spans="1:9" s="1" customFormat="1" ht="24.95" customHeight="1" x14ac:dyDescent="0.2">
      <c r="A21" s="3">
        <v>9</v>
      </c>
      <c r="B21" s="37" t="s">
        <v>89</v>
      </c>
      <c r="C21" s="29">
        <v>1246589.2199999997</v>
      </c>
      <c r="D21" s="2">
        <v>360</v>
      </c>
      <c r="E21" s="2" t="s">
        <v>34</v>
      </c>
      <c r="F21" s="29">
        <f t="shared" si="0"/>
        <v>3462.75</v>
      </c>
      <c r="G21" s="29">
        <v>0</v>
      </c>
      <c r="H21" s="29">
        <f t="shared" si="1"/>
        <v>0.35</v>
      </c>
      <c r="I21" s="29">
        <f t="shared" si="2"/>
        <v>3463.1</v>
      </c>
    </row>
    <row r="22" spans="1:9" s="1" customFormat="1" ht="24.95" customHeight="1" x14ac:dyDescent="0.2">
      <c r="A22" s="3">
        <v>10</v>
      </c>
      <c r="B22" s="37" t="s">
        <v>90</v>
      </c>
      <c r="C22" s="29">
        <v>1246589.2199999997</v>
      </c>
      <c r="D22" s="2">
        <v>360</v>
      </c>
      <c r="E22" s="2" t="s">
        <v>34</v>
      </c>
      <c r="F22" s="29">
        <f t="shared" si="0"/>
        <v>3462.75</v>
      </c>
      <c r="G22" s="29">
        <v>0</v>
      </c>
      <c r="H22" s="29">
        <f t="shared" si="1"/>
        <v>0.35</v>
      </c>
      <c r="I22" s="29">
        <f t="shared" si="2"/>
        <v>3463.1</v>
      </c>
    </row>
    <row r="23" spans="1:9" s="1" customFormat="1" ht="29.1" customHeight="1" x14ac:dyDescent="0.2">
      <c r="A23" s="3">
        <v>11</v>
      </c>
      <c r="B23" s="37" t="s">
        <v>91</v>
      </c>
      <c r="C23" s="29">
        <v>1246589.2199999997</v>
      </c>
      <c r="D23" s="2">
        <v>360</v>
      </c>
      <c r="E23" s="2" t="s">
        <v>34</v>
      </c>
      <c r="F23" s="29">
        <f t="shared" si="0"/>
        <v>3462.75</v>
      </c>
      <c r="G23" s="29">
        <v>0</v>
      </c>
      <c r="H23" s="29">
        <f t="shared" si="1"/>
        <v>0.35</v>
      </c>
      <c r="I23" s="29">
        <f t="shared" si="2"/>
        <v>3463.1</v>
      </c>
    </row>
    <row r="24" spans="1:9" s="1" customFormat="1" ht="29.1" customHeight="1" x14ac:dyDescent="0.2">
      <c r="A24" s="3">
        <v>12</v>
      </c>
      <c r="B24" s="37" t="s">
        <v>92</v>
      </c>
      <c r="C24" s="29">
        <v>1246589.2199999997</v>
      </c>
      <c r="D24" s="2">
        <v>360</v>
      </c>
      <c r="E24" s="2" t="s">
        <v>34</v>
      </c>
      <c r="F24" s="29">
        <f t="shared" si="0"/>
        <v>3462.75</v>
      </c>
      <c r="G24" s="29">
        <v>0</v>
      </c>
      <c r="H24" s="29">
        <f t="shared" si="1"/>
        <v>0.35</v>
      </c>
      <c r="I24" s="29">
        <f t="shared" si="2"/>
        <v>3463.1</v>
      </c>
    </row>
    <row r="25" spans="1:9" s="1" customFormat="1" ht="29.1" customHeight="1" x14ac:dyDescent="0.2">
      <c r="A25" s="3">
        <v>13</v>
      </c>
      <c r="B25" s="37" t="s">
        <v>93</v>
      </c>
      <c r="C25" s="29">
        <v>971775.38</v>
      </c>
      <c r="D25" s="2">
        <v>180</v>
      </c>
      <c r="E25" s="2" t="s">
        <v>33</v>
      </c>
      <c r="F25" s="29">
        <f t="shared" si="0"/>
        <v>5398.75</v>
      </c>
      <c r="G25" s="29">
        <v>0</v>
      </c>
      <c r="H25" s="29">
        <f t="shared" si="1"/>
        <v>0.54</v>
      </c>
      <c r="I25" s="29">
        <f t="shared" si="2"/>
        <v>5399.29</v>
      </c>
    </row>
    <row r="26" spans="1:9" s="1" customFormat="1" ht="29.1" customHeight="1" x14ac:dyDescent="0.2">
      <c r="A26" s="3">
        <v>14</v>
      </c>
      <c r="B26" s="37" t="s">
        <v>94</v>
      </c>
      <c r="C26" s="29">
        <v>971775.38</v>
      </c>
      <c r="D26" s="2">
        <v>180</v>
      </c>
      <c r="E26" s="2" t="s">
        <v>33</v>
      </c>
      <c r="F26" s="29">
        <f t="shared" si="0"/>
        <v>5398.75</v>
      </c>
      <c r="G26" s="29">
        <v>0</v>
      </c>
      <c r="H26" s="29">
        <f t="shared" si="1"/>
        <v>0.54</v>
      </c>
      <c r="I26" s="29">
        <f t="shared" si="2"/>
        <v>5399.29</v>
      </c>
    </row>
    <row r="27" spans="1:9" s="1" customFormat="1" ht="29.1" customHeight="1" x14ac:dyDescent="0.2">
      <c r="A27" s="3">
        <v>15</v>
      </c>
      <c r="B27" s="37" t="s">
        <v>95</v>
      </c>
      <c r="C27" s="29">
        <v>109236.04</v>
      </c>
      <c r="D27" s="2">
        <v>240</v>
      </c>
      <c r="E27" s="2" t="s">
        <v>35</v>
      </c>
      <c r="F27" s="29">
        <f t="shared" si="0"/>
        <v>455.15</v>
      </c>
      <c r="G27" s="29">
        <v>0</v>
      </c>
      <c r="H27" s="29">
        <f t="shared" si="1"/>
        <v>0.05</v>
      </c>
      <c r="I27" s="29">
        <f t="shared" si="2"/>
        <v>455.2</v>
      </c>
    </row>
    <row r="28" spans="1:9" s="1" customFormat="1" ht="29.1" customHeight="1" x14ac:dyDescent="0.2">
      <c r="A28" s="3">
        <v>16</v>
      </c>
      <c r="B28" s="37" t="s">
        <v>96</v>
      </c>
      <c r="C28" s="29">
        <v>109236.04</v>
      </c>
      <c r="D28" s="2">
        <v>240</v>
      </c>
      <c r="E28" s="2" t="s">
        <v>35</v>
      </c>
      <c r="F28" s="29">
        <f t="shared" si="0"/>
        <v>455.15</v>
      </c>
      <c r="G28" s="29">
        <v>0</v>
      </c>
      <c r="H28" s="29">
        <f t="shared" si="1"/>
        <v>0.05</v>
      </c>
      <c r="I28" s="29">
        <f t="shared" si="2"/>
        <v>455.2</v>
      </c>
    </row>
    <row r="29" spans="1:9" s="1" customFormat="1" ht="29.1" customHeight="1" x14ac:dyDescent="0.2">
      <c r="A29" s="3">
        <v>17</v>
      </c>
      <c r="B29" s="37" t="s">
        <v>97</v>
      </c>
      <c r="C29" s="29">
        <v>82483.12999999999</v>
      </c>
      <c r="D29" s="2">
        <v>360</v>
      </c>
      <c r="E29" s="2" t="s">
        <v>35</v>
      </c>
      <c r="F29" s="29">
        <f t="shared" si="0"/>
        <v>229.12</v>
      </c>
      <c r="G29" s="29">
        <v>0</v>
      </c>
      <c r="H29" s="29">
        <f t="shared" si="1"/>
        <v>0.02</v>
      </c>
      <c r="I29" s="29">
        <f t="shared" si="2"/>
        <v>229.14</v>
      </c>
    </row>
    <row r="30" spans="1:9" s="1" customFormat="1" ht="29.1" customHeight="1" x14ac:dyDescent="0.2">
      <c r="A30" s="3">
        <v>18</v>
      </c>
      <c r="B30" s="37" t="s">
        <v>98</v>
      </c>
      <c r="C30" s="29">
        <v>82483.12999999999</v>
      </c>
      <c r="D30" s="2">
        <v>360</v>
      </c>
      <c r="E30" s="2" t="s">
        <v>35</v>
      </c>
      <c r="F30" s="29">
        <f t="shared" si="0"/>
        <v>229.12</v>
      </c>
      <c r="G30" s="29">
        <v>0</v>
      </c>
      <c r="H30" s="29">
        <f t="shared" si="1"/>
        <v>0.02</v>
      </c>
      <c r="I30" s="29">
        <f t="shared" si="2"/>
        <v>229.14</v>
      </c>
    </row>
    <row r="31" spans="1:9" s="1" customFormat="1" ht="24.95" customHeight="1" x14ac:dyDescent="0.2">
      <c r="A31" s="3">
        <v>19</v>
      </c>
      <c r="B31" s="37" t="s">
        <v>99</v>
      </c>
      <c r="C31" s="29">
        <v>244829.03</v>
      </c>
      <c r="D31" s="2">
        <v>360</v>
      </c>
      <c r="E31" s="2" t="s">
        <v>35</v>
      </c>
      <c r="F31" s="29">
        <f t="shared" si="0"/>
        <v>680.08</v>
      </c>
      <c r="G31" s="29">
        <v>0</v>
      </c>
      <c r="H31" s="29">
        <f t="shared" si="1"/>
        <v>7.0000000000000007E-2</v>
      </c>
      <c r="I31" s="29">
        <f t="shared" si="2"/>
        <v>680.15</v>
      </c>
    </row>
    <row r="32" spans="1:9" s="1" customFormat="1" ht="24.95" customHeight="1" x14ac:dyDescent="0.2">
      <c r="A32" s="3">
        <v>20</v>
      </c>
      <c r="B32" s="37" t="s">
        <v>100</v>
      </c>
      <c r="C32" s="29">
        <v>244829.03</v>
      </c>
      <c r="D32" s="2">
        <v>360</v>
      </c>
      <c r="E32" s="2" t="s">
        <v>35</v>
      </c>
      <c r="F32" s="29">
        <f t="shared" si="0"/>
        <v>680.08</v>
      </c>
      <c r="G32" s="29">
        <v>0</v>
      </c>
      <c r="H32" s="29">
        <f t="shared" si="1"/>
        <v>7.0000000000000007E-2</v>
      </c>
      <c r="I32" s="29">
        <f t="shared" si="2"/>
        <v>680.15</v>
      </c>
    </row>
    <row r="33" spans="1:11" s="1" customFormat="1" ht="24.95" customHeight="1" x14ac:dyDescent="0.2">
      <c r="A33" s="3">
        <v>21</v>
      </c>
      <c r="B33" s="37" t="s">
        <v>101</v>
      </c>
      <c r="C33" s="29">
        <v>244829.03</v>
      </c>
      <c r="D33" s="2">
        <v>360</v>
      </c>
      <c r="E33" s="2" t="s">
        <v>35</v>
      </c>
      <c r="F33" s="29">
        <f t="shared" si="0"/>
        <v>680.08</v>
      </c>
      <c r="G33" s="29">
        <v>0</v>
      </c>
      <c r="H33" s="29">
        <f t="shared" si="1"/>
        <v>7.0000000000000007E-2</v>
      </c>
      <c r="I33" s="29">
        <f t="shared" si="2"/>
        <v>680.15</v>
      </c>
    </row>
    <row r="34" spans="1:11" s="1" customFormat="1" ht="29.1" customHeight="1" x14ac:dyDescent="0.2">
      <c r="A34" s="3">
        <v>22</v>
      </c>
      <c r="B34" s="37" t="s">
        <v>102</v>
      </c>
      <c r="C34" s="29">
        <v>244829.03</v>
      </c>
      <c r="D34" s="2">
        <v>360</v>
      </c>
      <c r="E34" s="2" t="s">
        <v>35</v>
      </c>
      <c r="F34" s="29">
        <f t="shared" si="0"/>
        <v>680.08</v>
      </c>
      <c r="G34" s="29">
        <v>0</v>
      </c>
      <c r="H34" s="29">
        <f t="shared" si="1"/>
        <v>7.0000000000000007E-2</v>
      </c>
      <c r="I34" s="29">
        <f t="shared" si="2"/>
        <v>680.15</v>
      </c>
    </row>
    <row r="35" spans="1:11" s="1" customFormat="1" ht="29.1" customHeight="1" x14ac:dyDescent="0.2">
      <c r="A35" s="3">
        <v>23</v>
      </c>
      <c r="B35" s="37" t="s">
        <v>103</v>
      </c>
      <c r="C35" s="29">
        <v>244829.03</v>
      </c>
      <c r="D35" s="2">
        <v>360</v>
      </c>
      <c r="E35" s="2" t="s">
        <v>35</v>
      </c>
      <c r="F35" s="29">
        <f t="shared" si="0"/>
        <v>680.08</v>
      </c>
      <c r="G35" s="29">
        <v>0</v>
      </c>
      <c r="H35" s="29">
        <f t="shared" si="1"/>
        <v>7.0000000000000007E-2</v>
      </c>
      <c r="I35" s="29">
        <f t="shared" si="2"/>
        <v>680.15</v>
      </c>
    </row>
    <row r="36" spans="1:11" s="1" customFormat="1" ht="29.1" customHeight="1" x14ac:dyDescent="0.2">
      <c r="A36" s="3">
        <v>24</v>
      </c>
      <c r="B36" s="37" t="s">
        <v>104</v>
      </c>
      <c r="C36" s="29">
        <v>244829.03</v>
      </c>
      <c r="D36" s="2">
        <v>360</v>
      </c>
      <c r="E36" s="2" t="s">
        <v>35</v>
      </c>
      <c r="F36" s="29">
        <f t="shared" si="0"/>
        <v>680.08</v>
      </c>
      <c r="G36" s="29">
        <v>0</v>
      </c>
      <c r="H36" s="29">
        <f t="shared" si="1"/>
        <v>7.0000000000000007E-2</v>
      </c>
      <c r="I36" s="29">
        <f t="shared" si="2"/>
        <v>680.15</v>
      </c>
    </row>
    <row r="37" spans="1:11" s="1" customFormat="1" ht="29.1" customHeight="1" x14ac:dyDescent="0.2">
      <c r="A37" s="3">
        <v>25</v>
      </c>
      <c r="B37" s="37" t="s">
        <v>105</v>
      </c>
      <c r="C37" s="29">
        <v>12387067.65</v>
      </c>
      <c r="D37" s="2">
        <v>480</v>
      </c>
      <c r="E37" s="2" t="s">
        <v>35</v>
      </c>
      <c r="F37" s="29">
        <f t="shared" si="0"/>
        <v>25806.39</v>
      </c>
      <c r="G37" s="29">
        <v>0</v>
      </c>
      <c r="H37" s="29">
        <f t="shared" si="1"/>
        <v>2.58</v>
      </c>
      <c r="I37" s="29">
        <f t="shared" si="2"/>
        <v>25808.97</v>
      </c>
    </row>
    <row r="38" spans="1:11" s="1" customFormat="1" ht="29.1" customHeight="1" x14ac:dyDescent="0.2">
      <c r="A38" s="3">
        <v>26</v>
      </c>
      <c r="B38" s="37" t="s">
        <v>106</v>
      </c>
      <c r="C38" s="29">
        <v>9669083.6799999997</v>
      </c>
      <c r="D38" s="2">
        <v>480</v>
      </c>
      <c r="E38" s="2" t="s">
        <v>35</v>
      </c>
      <c r="F38" s="29">
        <f t="shared" si="0"/>
        <v>20143.919999999998</v>
      </c>
      <c r="G38" s="29">
        <v>0</v>
      </c>
      <c r="H38" s="29">
        <f t="shared" si="1"/>
        <v>2.0099999999999998</v>
      </c>
      <c r="I38" s="29">
        <f t="shared" si="2"/>
        <v>20145.93</v>
      </c>
    </row>
    <row r="39" spans="1:11" s="1" customFormat="1" ht="24.95" customHeight="1" x14ac:dyDescent="0.2">
      <c r="A39" s="3">
        <v>27</v>
      </c>
      <c r="B39" s="37" t="s">
        <v>107</v>
      </c>
      <c r="C39" s="29">
        <v>9669083.6799999997</v>
      </c>
      <c r="D39" s="2">
        <v>480</v>
      </c>
      <c r="E39" s="2" t="s">
        <v>35</v>
      </c>
      <c r="F39" s="29">
        <f t="shared" si="0"/>
        <v>20143.919999999998</v>
      </c>
      <c r="G39" s="29">
        <v>0</v>
      </c>
      <c r="H39" s="29">
        <f t="shared" si="1"/>
        <v>2.0099999999999998</v>
      </c>
      <c r="I39" s="29">
        <f t="shared" si="2"/>
        <v>20145.93</v>
      </c>
    </row>
    <row r="40" spans="1:11" s="1" customFormat="1" ht="24.95" customHeight="1" x14ac:dyDescent="0.2">
      <c r="A40" s="3">
        <v>28</v>
      </c>
      <c r="B40" s="37" t="s">
        <v>108</v>
      </c>
      <c r="C40" s="30">
        <v>584786.97</v>
      </c>
      <c r="D40" s="2">
        <v>360</v>
      </c>
      <c r="E40" s="2" t="s">
        <v>35</v>
      </c>
      <c r="F40" s="29">
        <f t="shared" si="0"/>
        <v>1624.41</v>
      </c>
      <c r="G40" s="29">
        <v>0</v>
      </c>
      <c r="H40" s="29">
        <f t="shared" si="1"/>
        <v>0.16</v>
      </c>
      <c r="I40" s="29">
        <f t="shared" si="2"/>
        <v>1624.57</v>
      </c>
    </row>
    <row r="41" spans="1:11" s="1" customFormat="1" ht="24.95" customHeight="1" x14ac:dyDescent="0.2">
      <c r="A41" s="3">
        <v>29</v>
      </c>
      <c r="B41" s="37" t="s">
        <v>109</v>
      </c>
      <c r="C41" s="30">
        <v>584786.97</v>
      </c>
      <c r="D41" s="2">
        <v>360</v>
      </c>
      <c r="E41" s="2" t="s">
        <v>35</v>
      </c>
      <c r="F41" s="29">
        <f t="shared" si="0"/>
        <v>1624.41</v>
      </c>
      <c r="G41" s="29">
        <v>0</v>
      </c>
      <c r="H41" s="29">
        <f t="shared" si="1"/>
        <v>0.16</v>
      </c>
      <c r="I41" s="29">
        <f t="shared" si="2"/>
        <v>1624.57</v>
      </c>
    </row>
    <row r="42" spans="1:11" s="1" customFormat="1" ht="24.95" customHeight="1" x14ac:dyDescent="0.2">
      <c r="A42" s="3">
        <v>30</v>
      </c>
      <c r="B42" s="37" t="s">
        <v>110</v>
      </c>
      <c r="C42" s="30">
        <v>1711300.75</v>
      </c>
      <c r="D42" s="2">
        <v>360</v>
      </c>
      <c r="E42" s="2" t="s">
        <v>34</v>
      </c>
      <c r="F42" s="29">
        <f t="shared" si="0"/>
        <v>4753.6099999999997</v>
      </c>
      <c r="G42" s="29">
        <v>0</v>
      </c>
      <c r="H42" s="29">
        <f t="shared" si="1"/>
        <v>0.48</v>
      </c>
      <c r="I42" s="29">
        <f t="shared" si="2"/>
        <v>4754.09</v>
      </c>
    </row>
    <row r="43" spans="1:11" s="1" customFormat="1" ht="24.95" customHeight="1" x14ac:dyDescent="0.2">
      <c r="A43" s="3">
        <v>31</v>
      </c>
      <c r="B43" s="37" t="s">
        <v>111</v>
      </c>
      <c r="C43" s="30">
        <v>1721218.9200000002</v>
      </c>
      <c r="D43" s="2">
        <v>360</v>
      </c>
      <c r="E43" s="39" t="s">
        <v>34</v>
      </c>
      <c r="F43" s="29">
        <f t="shared" si="0"/>
        <v>4781.16</v>
      </c>
      <c r="G43" s="29">
        <v>0</v>
      </c>
      <c r="H43" s="29">
        <f t="shared" si="1"/>
        <v>0.48</v>
      </c>
      <c r="I43" s="29">
        <f t="shared" si="2"/>
        <v>4781.6400000000003</v>
      </c>
    </row>
    <row r="44" spans="1:11" s="1" customFormat="1" ht="24.95" customHeight="1" x14ac:dyDescent="0.2">
      <c r="A44" s="3">
        <v>32</v>
      </c>
      <c r="B44" s="37" t="s">
        <v>112</v>
      </c>
      <c r="C44" s="30">
        <v>1812282.3000000003</v>
      </c>
      <c r="D44" s="2">
        <v>360</v>
      </c>
      <c r="E44" s="2" t="s">
        <v>34</v>
      </c>
      <c r="F44" s="29">
        <f t="shared" si="0"/>
        <v>5034.12</v>
      </c>
      <c r="G44" s="29">
        <v>0</v>
      </c>
      <c r="H44" s="29">
        <f t="shared" si="1"/>
        <v>0.5</v>
      </c>
      <c r="I44" s="29">
        <f t="shared" si="2"/>
        <v>5034.62</v>
      </c>
      <c r="J44" s="46"/>
    </row>
    <row r="45" spans="1:11" s="1" customFormat="1" ht="24.95" customHeight="1" x14ac:dyDescent="0.2">
      <c r="A45" s="3">
        <v>33</v>
      </c>
      <c r="B45" s="37" t="s">
        <v>113</v>
      </c>
      <c r="C45" s="30">
        <v>6451411.5099999998</v>
      </c>
      <c r="D45" s="2">
        <v>120</v>
      </c>
      <c r="E45" s="2" t="s">
        <v>33</v>
      </c>
      <c r="F45" s="29">
        <f>ROUND(C45/D45,2)</f>
        <v>53761.760000000002</v>
      </c>
      <c r="G45" s="29">
        <v>0</v>
      </c>
      <c r="H45" s="29">
        <f t="shared" si="1"/>
        <v>5.38</v>
      </c>
      <c r="I45" s="29">
        <f t="shared" si="2"/>
        <v>53767.14</v>
      </c>
    </row>
    <row r="46" spans="1:11" s="48" customFormat="1" ht="29.1" customHeight="1" x14ac:dyDescent="0.2">
      <c r="A46" s="3">
        <v>34</v>
      </c>
      <c r="B46" s="47" t="s">
        <v>114</v>
      </c>
      <c r="C46" s="64">
        <v>1908041.59</v>
      </c>
      <c r="D46" s="49">
        <v>120</v>
      </c>
      <c r="E46" s="49" t="s">
        <v>36</v>
      </c>
      <c r="F46" s="41">
        <f t="shared" si="0"/>
        <v>15900.35</v>
      </c>
      <c r="G46" s="41">
        <v>0</v>
      </c>
      <c r="H46" s="41">
        <f t="shared" si="1"/>
        <v>1.59</v>
      </c>
      <c r="I46" s="41">
        <f t="shared" si="2"/>
        <v>15901.94</v>
      </c>
      <c r="K46" s="1"/>
    </row>
    <row r="47" spans="1:11" s="48" customFormat="1" ht="29.1" customHeight="1" x14ac:dyDescent="0.2">
      <c r="A47" s="3">
        <v>35</v>
      </c>
      <c r="B47" s="47" t="s">
        <v>115</v>
      </c>
      <c r="C47" s="64">
        <v>8221169.5099999998</v>
      </c>
      <c r="D47" s="49">
        <v>240</v>
      </c>
      <c r="E47" s="49" t="s">
        <v>37</v>
      </c>
      <c r="F47" s="41">
        <f t="shared" si="0"/>
        <v>34254.870000000003</v>
      </c>
      <c r="G47" s="41">
        <v>0</v>
      </c>
      <c r="H47" s="41">
        <f t="shared" si="1"/>
        <v>3.43</v>
      </c>
      <c r="I47" s="41">
        <f t="shared" si="2"/>
        <v>34258.300000000003</v>
      </c>
      <c r="K47" s="1"/>
    </row>
    <row r="48" spans="1:11" s="48" customFormat="1" ht="29.1" customHeight="1" x14ac:dyDescent="0.2">
      <c r="A48" s="3">
        <v>36</v>
      </c>
      <c r="B48" s="47" t="s">
        <v>116</v>
      </c>
      <c r="C48" s="64">
        <v>5415663.8600000003</v>
      </c>
      <c r="D48" s="49">
        <v>120</v>
      </c>
      <c r="E48" s="49" t="s">
        <v>40</v>
      </c>
      <c r="F48" s="41">
        <f t="shared" si="0"/>
        <v>45130.53</v>
      </c>
      <c r="G48" s="41">
        <v>0</v>
      </c>
      <c r="H48" s="41">
        <f t="shared" si="1"/>
        <v>4.51</v>
      </c>
      <c r="I48" s="41">
        <f t="shared" si="2"/>
        <v>45135.040000000001</v>
      </c>
      <c r="K48" s="1"/>
    </row>
    <row r="49" spans="1:15" s="48" customFormat="1" ht="29.1" customHeight="1" x14ac:dyDescent="0.2">
      <c r="A49" s="3">
        <v>37</v>
      </c>
      <c r="B49" s="47" t="s">
        <v>117</v>
      </c>
      <c r="C49" s="64">
        <v>18194184.149999999</v>
      </c>
      <c r="D49" s="49">
        <v>360</v>
      </c>
      <c r="E49" s="49" t="s">
        <v>35</v>
      </c>
      <c r="F49" s="41">
        <f t="shared" si="0"/>
        <v>50539.4</v>
      </c>
      <c r="G49" s="41">
        <v>0</v>
      </c>
      <c r="H49" s="41">
        <f t="shared" si="1"/>
        <v>5.05</v>
      </c>
      <c r="I49" s="41">
        <f t="shared" si="2"/>
        <v>50544.45</v>
      </c>
      <c r="K49" s="1"/>
    </row>
    <row r="50" spans="1:15" s="48" customFormat="1" ht="29.1" customHeight="1" x14ac:dyDescent="0.2">
      <c r="A50" s="3">
        <v>38</v>
      </c>
      <c r="B50" s="47" t="s">
        <v>118</v>
      </c>
      <c r="C50" s="64">
        <v>18171858.629999999</v>
      </c>
      <c r="D50" s="49">
        <v>360</v>
      </c>
      <c r="E50" s="49" t="s">
        <v>35</v>
      </c>
      <c r="F50" s="41">
        <f t="shared" si="0"/>
        <v>50477.39</v>
      </c>
      <c r="G50" s="41">
        <v>0</v>
      </c>
      <c r="H50" s="41">
        <f t="shared" si="1"/>
        <v>5.05</v>
      </c>
      <c r="I50" s="41">
        <f t="shared" si="2"/>
        <v>50482.44</v>
      </c>
      <c r="K50" s="1"/>
    </row>
    <row r="51" spans="1:15" s="48" customFormat="1" ht="29.1" customHeight="1" x14ac:dyDescent="0.2">
      <c r="A51" s="3">
        <v>39</v>
      </c>
      <c r="B51" s="47" t="s">
        <v>119</v>
      </c>
      <c r="C51" s="64">
        <v>219404</v>
      </c>
      <c r="D51" s="49">
        <v>240</v>
      </c>
      <c r="E51" s="49" t="s">
        <v>38</v>
      </c>
      <c r="F51" s="41">
        <f t="shared" si="0"/>
        <v>914.18</v>
      </c>
      <c r="G51" s="41">
        <v>0</v>
      </c>
      <c r="H51" s="41">
        <f t="shared" si="1"/>
        <v>0.09</v>
      </c>
      <c r="I51" s="41">
        <f t="shared" si="2"/>
        <v>914.27</v>
      </c>
      <c r="K51" s="1"/>
    </row>
    <row r="52" spans="1:15" s="48" customFormat="1" ht="24.95" customHeight="1" x14ac:dyDescent="0.2">
      <c r="A52" s="3">
        <v>40</v>
      </c>
      <c r="B52" s="50" t="s">
        <v>120</v>
      </c>
      <c r="C52" s="64">
        <v>219404</v>
      </c>
      <c r="D52" s="49">
        <v>240</v>
      </c>
      <c r="E52" s="49" t="s">
        <v>38</v>
      </c>
      <c r="F52" s="41">
        <f>ROUND(C52/D52,2)</f>
        <v>914.18</v>
      </c>
      <c r="G52" s="41">
        <v>0</v>
      </c>
      <c r="H52" s="41">
        <f>ROUND((F52+G52)*0.0001,2)</f>
        <v>0.09</v>
      </c>
      <c r="I52" s="41">
        <f>ROUND(F52+G52+H52,2)</f>
        <v>914.27</v>
      </c>
      <c r="J52" s="65"/>
      <c r="K52" s="1"/>
      <c r="L52" s="66"/>
      <c r="M52" s="42"/>
    </row>
    <row r="53" spans="1:15" s="48" customFormat="1" ht="24.95" customHeight="1" x14ac:dyDescent="0.2">
      <c r="A53" s="3">
        <v>41</v>
      </c>
      <c r="B53" s="50" t="s">
        <v>121</v>
      </c>
      <c r="C53" s="72">
        <v>15008481.16</v>
      </c>
      <c r="D53" s="49">
        <v>300</v>
      </c>
      <c r="E53" s="49" t="s">
        <v>34</v>
      </c>
      <c r="F53" s="41">
        <v>51756.93</v>
      </c>
      <c r="G53" s="41">
        <v>10221.99</v>
      </c>
      <c r="H53" s="41">
        <f>ROUND((F53+G53)*0.0001,2)</f>
        <v>6.2</v>
      </c>
      <c r="I53" s="41">
        <f t="shared" ref="I53:I55" si="3">ROUND(F53+G53+H53,2)</f>
        <v>61985.120000000003</v>
      </c>
      <c r="J53" s="131" t="s">
        <v>79</v>
      </c>
      <c r="K53" s="132"/>
      <c r="L53" s="132"/>
      <c r="M53" s="132"/>
    </row>
    <row r="54" spans="1:15" s="48" customFormat="1" ht="24.95" customHeight="1" x14ac:dyDescent="0.2">
      <c r="A54" s="3">
        <v>42</v>
      </c>
      <c r="B54" s="50" t="s">
        <v>122</v>
      </c>
      <c r="C54" s="64">
        <v>6325</v>
      </c>
      <c r="D54" s="49">
        <v>36</v>
      </c>
      <c r="E54" s="49" t="s">
        <v>33</v>
      </c>
      <c r="F54" s="41">
        <f t="shared" ref="F54:F56" si="4">ROUND(C54/D54,2)</f>
        <v>175.69</v>
      </c>
      <c r="G54" s="41">
        <v>0</v>
      </c>
      <c r="H54" s="41">
        <f>ROUND((F54+G54)*0.0001,2)</f>
        <v>0.02</v>
      </c>
      <c r="I54" s="41">
        <f t="shared" si="3"/>
        <v>175.71</v>
      </c>
      <c r="J54" s="65"/>
      <c r="K54" s="1"/>
      <c r="L54" s="66"/>
      <c r="M54" s="42"/>
    </row>
    <row r="55" spans="1:15" s="48" customFormat="1" ht="24.95" customHeight="1" x14ac:dyDescent="0.2">
      <c r="A55" s="3">
        <v>43</v>
      </c>
      <c r="B55" s="50" t="s">
        <v>123</v>
      </c>
      <c r="C55" s="64">
        <v>29828.41</v>
      </c>
      <c r="D55" s="49">
        <v>36</v>
      </c>
      <c r="E55" s="49" t="s">
        <v>33</v>
      </c>
      <c r="F55" s="41">
        <f t="shared" si="4"/>
        <v>828.57</v>
      </c>
      <c r="G55" s="41">
        <v>0</v>
      </c>
      <c r="H55" s="41">
        <f t="shared" ref="H55" si="5">ROUND((F55+G55)*0.0001,2)</f>
        <v>0.08</v>
      </c>
      <c r="I55" s="41">
        <f t="shared" si="3"/>
        <v>828.65</v>
      </c>
      <c r="J55" s="65"/>
      <c r="K55" s="1"/>
      <c r="L55" s="66"/>
      <c r="M55" s="42"/>
    </row>
    <row r="56" spans="1:15" s="48" customFormat="1" ht="24.95" customHeight="1" x14ac:dyDescent="0.2">
      <c r="A56" s="3">
        <v>44</v>
      </c>
      <c r="B56" s="50" t="s">
        <v>124</v>
      </c>
      <c r="C56" s="64">
        <v>16364.5</v>
      </c>
      <c r="D56" s="49">
        <v>36</v>
      </c>
      <c r="E56" s="49" t="s">
        <v>33</v>
      </c>
      <c r="F56" s="41">
        <f t="shared" si="4"/>
        <v>454.57</v>
      </c>
      <c r="G56" s="41">
        <v>0</v>
      </c>
      <c r="H56" s="41">
        <f>ROUND((F56+G56)*0.0001,2)</f>
        <v>0.05</v>
      </c>
      <c r="I56" s="41">
        <f>ROUND(F56+G56+H56,2)</f>
        <v>454.62</v>
      </c>
      <c r="J56" s="65"/>
      <c r="K56" s="1"/>
      <c r="L56" s="66"/>
      <c r="M56" s="42"/>
    </row>
    <row r="57" spans="1:15" s="48" customFormat="1" ht="54.95" customHeight="1" x14ac:dyDescent="0.2">
      <c r="A57" s="3">
        <v>45</v>
      </c>
      <c r="B57" s="50" t="s">
        <v>77</v>
      </c>
      <c r="C57" s="64" t="s">
        <v>30</v>
      </c>
      <c r="D57" s="49" t="s">
        <v>30</v>
      </c>
      <c r="E57" s="49" t="s">
        <v>30</v>
      </c>
      <c r="F57" s="41" t="s">
        <v>30</v>
      </c>
      <c r="G57" s="41" t="s">
        <v>30</v>
      </c>
      <c r="H57" s="41" t="s">
        <v>30</v>
      </c>
      <c r="I57" s="41">
        <v>24128.63</v>
      </c>
      <c r="J57" s="65"/>
    </row>
    <row r="58" spans="1:15" s="48" customFormat="1" ht="54.95" customHeight="1" x14ac:dyDescent="0.2">
      <c r="A58" s="3">
        <v>46</v>
      </c>
      <c r="B58" s="50" t="s">
        <v>78</v>
      </c>
      <c r="C58" s="64" t="s">
        <v>30</v>
      </c>
      <c r="D58" s="49" t="s">
        <v>30</v>
      </c>
      <c r="E58" s="49" t="s">
        <v>30</v>
      </c>
      <c r="F58" s="41" t="s">
        <v>30</v>
      </c>
      <c r="G58" s="41" t="s">
        <v>30</v>
      </c>
      <c r="H58" s="41" t="s">
        <v>30</v>
      </c>
      <c r="I58" s="41">
        <v>320.83999999999997</v>
      </c>
      <c r="J58" s="65"/>
    </row>
    <row r="59" spans="1:15" s="54" customFormat="1" ht="15" customHeight="1" x14ac:dyDescent="0.2">
      <c r="A59" s="133" t="s">
        <v>44</v>
      </c>
      <c r="B59" s="134"/>
      <c r="C59" s="51">
        <f>SUM(C13:C56)</f>
        <v>137161931.44999999</v>
      </c>
      <c r="D59" s="52"/>
      <c r="E59" s="53"/>
      <c r="F59" s="51">
        <f>SUM(F13:F56)</f>
        <v>489836.13</v>
      </c>
      <c r="G59" s="51">
        <f>SUM(G13:G56)</f>
        <v>26371.78</v>
      </c>
      <c r="H59" s="51">
        <f>SUM(H13:H56)</f>
        <v>51.66</v>
      </c>
      <c r="I59" s="51">
        <f>SUM(I13:I58)</f>
        <v>540709.04</v>
      </c>
      <c r="K59" s="128"/>
      <c r="N59" s="128"/>
      <c r="O59" s="128"/>
    </row>
    <row r="60" spans="1:15" s="54" customFormat="1" ht="15" customHeight="1" x14ac:dyDescent="0.2">
      <c r="A60" s="133" t="s">
        <v>45</v>
      </c>
      <c r="B60" s="134"/>
      <c r="C60" s="51"/>
      <c r="D60" s="52"/>
      <c r="E60" s="53"/>
      <c r="F60" s="51"/>
      <c r="G60" s="51"/>
      <c r="H60" s="51"/>
      <c r="I60" s="51">
        <f>ROUND(I59*0.18,2)</f>
        <v>97327.63</v>
      </c>
    </row>
    <row r="61" spans="1:15" s="54" customFormat="1" ht="15" customHeight="1" x14ac:dyDescent="0.2">
      <c r="A61" s="133" t="s">
        <v>46</v>
      </c>
      <c r="B61" s="134"/>
      <c r="C61" s="51"/>
      <c r="D61" s="52"/>
      <c r="E61" s="53"/>
      <c r="F61" s="51"/>
      <c r="G61" s="51"/>
      <c r="H61" s="51"/>
      <c r="I61" s="51">
        <f>I59+I60</f>
        <v>638036.67000000004</v>
      </c>
    </row>
    <row r="62" spans="1:15" s="54" customFormat="1" ht="15" customHeight="1" x14ac:dyDescent="0.2">
      <c r="A62" s="67"/>
      <c r="B62" s="67"/>
      <c r="C62" s="68"/>
      <c r="D62" s="69"/>
      <c r="E62" s="70"/>
      <c r="F62" s="68"/>
      <c r="G62" s="68"/>
      <c r="H62" s="68"/>
      <c r="I62" s="68"/>
    </row>
    <row r="63" spans="1:15" s="54" customFormat="1" x14ac:dyDescent="0.2">
      <c r="A63" s="138" t="s">
        <v>72</v>
      </c>
      <c r="B63" s="138"/>
      <c r="C63" s="138"/>
      <c r="D63" s="138"/>
      <c r="E63" s="138"/>
      <c r="F63" s="138"/>
      <c r="G63" s="138"/>
      <c r="H63" s="138"/>
      <c r="I63" s="138"/>
    </row>
    <row r="64" spans="1:15" s="54" customFormat="1" x14ac:dyDescent="0.2">
      <c r="A64" s="129"/>
      <c r="B64" s="129"/>
      <c r="C64" s="129"/>
      <c r="D64" s="129"/>
      <c r="E64" s="129"/>
      <c r="F64" s="129"/>
      <c r="G64" s="129"/>
      <c r="H64" s="129"/>
      <c r="I64" s="129"/>
    </row>
    <row r="65" spans="1:9" s="54" customFormat="1" ht="15" customHeight="1" x14ac:dyDescent="0.2">
      <c r="A65" s="67"/>
      <c r="B65" s="67"/>
      <c r="C65" s="68"/>
      <c r="D65" s="69"/>
      <c r="E65" s="70"/>
      <c r="F65" s="68"/>
      <c r="G65" s="68"/>
      <c r="H65" s="68"/>
      <c r="I65" s="68"/>
    </row>
    <row r="66" spans="1:9" s="57" customFormat="1" ht="15" customHeight="1" x14ac:dyDescent="0.2">
      <c r="A66" s="56"/>
      <c r="B66" s="31" t="s">
        <v>24</v>
      </c>
      <c r="C66" s="32"/>
      <c r="D66" s="33"/>
      <c r="F66" s="44" t="s">
        <v>49</v>
      </c>
    </row>
    <row r="67" spans="1:9" s="57" customFormat="1" ht="15" customHeight="1" x14ac:dyDescent="0.2">
      <c r="A67" s="56"/>
      <c r="B67" s="31" t="s">
        <v>25</v>
      </c>
      <c r="C67" s="32"/>
      <c r="D67" s="33"/>
      <c r="F67" s="44" t="s">
        <v>50</v>
      </c>
    </row>
    <row r="68" spans="1:9" s="57" customFormat="1" ht="15" x14ac:dyDescent="0.2">
      <c r="A68" s="56"/>
      <c r="B68" s="34"/>
      <c r="C68" s="35"/>
      <c r="D68" s="36"/>
      <c r="F68" s="44"/>
    </row>
    <row r="69" spans="1:9" s="57" customFormat="1" ht="30" customHeight="1" x14ac:dyDescent="0.2">
      <c r="A69" s="56"/>
      <c r="B69" s="130" t="s">
        <v>26</v>
      </c>
      <c r="C69" s="35"/>
      <c r="D69" s="36"/>
      <c r="F69" s="137" t="s">
        <v>126</v>
      </c>
      <c r="G69" s="137"/>
      <c r="H69" s="137"/>
    </row>
    <row r="70" spans="1:9" s="57" customFormat="1" ht="24.75" customHeight="1" x14ac:dyDescent="0.2">
      <c r="A70" s="56"/>
      <c r="B70" s="34" t="s">
        <v>127</v>
      </c>
      <c r="C70" s="35"/>
      <c r="D70" s="36"/>
      <c r="F70" s="45" t="s">
        <v>125</v>
      </c>
    </row>
    <row r="71" spans="1:9" s="57" customFormat="1" ht="15" x14ac:dyDescent="0.2">
      <c r="A71" s="56"/>
      <c r="B71" s="34"/>
      <c r="C71" s="58"/>
      <c r="D71" s="35"/>
      <c r="F71" s="44"/>
    </row>
    <row r="72" spans="1:9" s="57" customFormat="1" ht="14.25" x14ac:dyDescent="0.2">
      <c r="A72" s="56"/>
      <c r="B72" s="34" t="s">
        <v>28</v>
      </c>
      <c r="C72" s="58"/>
      <c r="D72" s="35"/>
      <c r="F72" s="45" t="s">
        <v>28</v>
      </c>
    </row>
    <row r="73" spans="1:9" s="55" customFormat="1" x14ac:dyDescent="0.2">
      <c r="A73" s="59"/>
      <c r="B73" s="60"/>
      <c r="C73" s="61"/>
      <c r="D73" s="62"/>
      <c r="E73" s="63"/>
    </row>
    <row r="74" spans="1:9" hidden="1" x14ac:dyDescent="0.2">
      <c r="A74" s="8"/>
      <c r="B74" s="9" t="s">
        <v>80</v>
      </c>
      <c r="C74" s="51">
        <v>137161931.44999999</v>
      </c>
      <c r="D74" s="10"/>
      <c r="E74" s="7"/>
      <c r="F74" s="51">
        <v>489836.13</v>
      </c>
    </row>
    <row r="75" spans="1:9" x14ac:dyDescent="0.2">
      <c r="A75" s="8"/>
      <c r="B75" s="9"/>
      <c r="C75" s="26"/>
      <c r="D75" s="10"/>
      <c r="E75" s="7"/>
    </row>
    <row r="76" spans="1:9" x14ac:dyDescent="0.2">
      <c r="A76" s="8"/>
      <c r="B76" s="9"/>
      <c r="C76" s="26"/>
      <c r="D76" s="10"/>
      <c r="E76" s="7"/>
    </row>
    <row r="77" spans="1:9" x14ac:dyDescent="0.2">
      <c r="A77" s="8"/>
      <c r="B77" s="9"/>
      <c r="C77" s="38"/>
      <c r="D77" s="10"/>
      <c r="E77" s="7"/>
    </row>
    <row r="78" spans="1:9" x14ac:dyDescent="0.2">
      <c r="A78" s="8"/>
      <c r="B78" s="9"/>
      <c r="C78" s="26"/>
      <c r="D78" s="10"/>
      <c r="E78" s="7"/>
    </row>
    <row r="79" spans="1:9" x14ac:dyDescent="0.2">
      <c r="A79" s="8"/>
      <c r="B79" s="9"/>
      <c r="C79" s="26"/>
      <c r="D79" s="10"/>
      <c r="E79" s="7"/>
    </row>
    <row r="80" spans="1:9" x14ac:dyDescent="0.2">
      <c r="A80" s="8"/>
      <c r="B80" s="9"/>
      <c r="C80" s="26"/>
      <c r="D80" s="10"/>
      <c r="E80" s="7"/>
    </row>
    <row r="81" spans="1:5" x14ac:dyDescent="0.2">
      <c r="A81" s="8"/>
      <c r="B81" s="9"/>
      <c r="C81" s="26"/>
      <c r="D81" s="10"/>
      <c r="E81" s="7"/>
    </row>
    <row r="82" spans="1:5" x14ac:dyDescent="0.2">
      <c r="A82" s="8"/>
      <c r="B82" s="9"/>
      <c r="C82" s="26"/>
      <c r="D82" s="10"/>
      <c r="E82" s="7"/>
    </row>
    <row r="83" spans="1:5" x14ac:dyDescent="0.2">
      <c r="A83" s="8"/>
      <c r="B83" s="9"/>
      <c r="C83" s="26"/>
      <c r="D83" s="10"/>
      <c r="E83" s="7"/>
    </row>
    <row r="84" spans="1:5" x14ac:dyDescent="0.2">
      <c r="A84" s="8"/>
      <c r="B84" s="9"/>
      <c r="C84" s="26"/>
      <c r="D84" s="10"/>
      <c r="E84" s="7"/>
    </row>
    <row r="85" spans="1:5" x14ac:dyDescent="0.2">
      <c r="A85" s="8"/>
      <c r="B85" s="9"/>
      <c r="C85" s="26"/>
      <c r="D85" s="10"/>
      <c r="E85" s="7"/>
    </row>
    <row r="86" spans="1:5" x14ac:dyDescent="0.2">
      <c r="A86" s="8"/>
      <c r="B86" s="9"/>
      <c r="C86" s="26"/>
      <c r="D86" s="10"/>
      <c r="E86" s="7"/>
    </row>
    <row r="87" spans="1:5" x14ac:dyDescent="0.2">
      <c r="A87" s="8"/>
      <c r="B87" s="9"/>
      <c r="C87" s="26"/>
      <c r="D87" s="10"/>
      <c r="E87" s="7"/>
    </row>
    <row r="88" spans="1:5" x14ac:dyDescent="0.2">
      <c r="A88" s="8"/>
      <c r="B88" s="9"/>
      <c r="C88" s="26"/>
      <c r="D88" s="10"/>
      <c r="E88" s="7"/>
    </row>
    <row r="89" spans="1:5" x14ac:dyDescent="0.2">
      <c r="A89" s="8"/>
      <c r="B89" s="9"/>
      <c r="C89" s="26"/>
      <c r="D89" s="10"/>
      <c r="E89" s="7"/>
    </row>
    <row r="90" spans="1:5" x14ac:dyDescent="0.2">
      <c r="A90" s="8"/>
      <c r="B90" s="9"/>
      <c r="C90" s="26"/>
      <c r="D90" s="10"/>
      <c r="E90" s="7"/>
    </row>
    <row r="91" spans="1:5" x14ac:dyDescent="0.2">
      <c r="A91" s="8"/>
      <c r="B91" s="9"/>
      <c r="C91" s="26"/>
      <c r="D91" s="10"/>
      <c r="E91" s="7"/>
    </row>
    <row r="92" spans="1:5" x14ac:dyDescent="0.2">
      <c r="A92" s="8"/>
      <c r="B92" s="9"/>
      <c r="C92" s="26"/>
      <c r="D92" s="10"/>
      <c r="E92" s="7"/>
    </row>
    <row r="93" spans="1:5" x14ac:dyDescent="0.2">
      <c r="A93" s="8"/>
      <c r="B93" s="9"/>
      <c r="C93" s="26"/>
      <c r="D93" s="10"/>
      <c r="E93" s="7"/>
    </row>
    <row r="94" spans="1:5" x14ac:dyDescent="0.2">
      <c r="A94" s="8"/>
      <c r="B94" s="9"/>
      <c r="C94" s="26"/>
      <c r="D94" s="10"/>
      <c r="E94" s="7"/>
    </row>
    <row r="95" spans="1:5" x14ac:dyDescent="0.2">
      <c r="A95" s="8"/>
      <c r="B95" s="9"/>
      <c r="C95" s="26"/>
      <c r="D95" s="10"/>
      <c r="E95" s="7"/>
    </row>
    <row r="96" spans="1:5" x14ac:dyDescent="0.2">
      <c r="A96" s="8"/>
      <c r="B96" s="9"/>
      <c r="C96" s="26"/>
      <c r="D96" s="10"/>
      <c r="E96" s="7"/>
    </row>
    <row r="97" spans="1:5" x14ac:dyDescent="0.2">
      <c r="A97" s="8"/>
      <c r="B97" s="9"/>
      <c r="C97" s="26"/>
      <c r="D97" s="10"/>
      <c r="E97" s="7"/>
    </row>
    <row r="98" spans="1:5" s="5" customFormat="1" x14ac:dyDescent="0.2">
      <c r="A98" s="11"/>
      <c r="B98" s="12"/>
      <c r="C98" s="27"/>
      <c r="D98" s="11"/>
      <c r="E98" s="11"/>
    </row>
    <row r="99" spans="1:5" s="5" customFormat="1" x14ac:dyDescent="0.2">
      <c r="A99" s="11"/>
      <c r="B99" s="12"/>
      <c r="C99" s="27"/>
      <c r="D99" s="11"/>
      <c r="E99" s="11"/>
    </row>
    <row r="100" spans="1:5" s="5" customFormat="1" x14ac:dyDescent="0.2">
      <c r="A100" s="11"/>
      <c r="B100" s="12"/>
      <c r="C100" s="27"/>
      <c r="D100" s="11"/>
      <c r="E100" s="11"/>
    </row>
    <row r="101" spans="1:5" ht="56.25" hidden="1" customHeight="1" x14ac:dyDescent="0.2">
      <c r="B101" s="13" t="s">
        <v>14</v>
      </c>
    </row>
    <row r="102" spans="1:5" ht="56.25" hidden="1" customHeight="1" x14ac:dyDescent="0.2">
      <c r="B102" s="14" t="s">
        <v>3</v>
      </c>
    </row>
    <row r="103" spans="1:5" ht="56.25" hidden="1" customHeight="1" x14ac:dyDescent="0.2">
      <c r="B103" s="15" t="s">
        <v>2</v>
      </c>
      <c r="E103" s="4" t="s">
        <v>13</v>
      </c>
    </row>
    <row r="104" spans="1:5" ht="56.25" hidden="1" customHeight="1" x14ac:dyDescent="0.2">
      <c r="B104" s="14" t="s">
        <v>4</v>
      </c>
    </row>
    <row r="105" spans="1:5" ht="56.25" hidden="1" customHeight="1" x14ac:dyDescent="0.2">
      <c r="B105" s="15" t="s">
        <v>5</v>
      </c>
      <c r="E105" s="4" t="s">
        <v>13</v>
      </c>
    </row>
    <row r="106" spans="1:5" ht="56.25" hidden="1" customHeight="1" x14ac:dyDescent="0.2">
      <c r="B106" s="14" t="s">
        <v>6</v>
      </c>
    </row>
    <row r="107" spans="1:5" ht="56.25" hidden="1" customHeight="1" x14ac:dyDescent="0.2">
      <c r="B107" s="13" t="s">
        <v>7</v>
      </c>
      <c r="E107" s="4" t="s">
        <v>13</v>
      </c>
    </row>
    <row r="108" spans="1:5" ht="56.25" hidden="1" customHeight="1" x14ac:dyDescent="0.2">
      <c r="B108" s="13" t="s">
        <v>8</v>
      </c>
      <c r="E108" s="4" t="s">
        <v>13</v>
      </c>
    </row>
    <row r="109" spans="1:5" ht="56.25" hidden="1" customHeight="1" x14ac:dyDescent="0.2">
      <c r="B109" s="13" t="s">
        <v>9</v>
      </c>
      <c r="E109" s="4" t="s">
        <v>13</v>
      </c>
    </row>
    <row r="110" spans="1:5" ht="56.25" hidden="1" customHeight="1" x14ac:dyDescent="0.2">
      <c r="B110" s="13" t="s">
        <v>10</v>
      </c>
      <c r="E110" s="4" t="s">
        <v>13</v>
      </c>
    </row>
    <row r="111" spans="1:5" ht="56.25" hidden="1" customHeight="1" x14ac:dyDescent="0.2">
      <c r="B111" s="16" t="s">
        <v>15</v>
      </c>
      <c r="E111" s="4" t="s">
        <v>13</v>
      </c>
    </row>
    <row r="112" spans="1:5" ht="56.25" hidden="1" customHeight="1" x14ac:dyDescent="0.2">
      <c r="B112" s="16" t="s">
        <v>16</v>
      </c>
      <c r="E112" s="4" t="s">
        <v>13</v>
      </c>
    </row>
    <row r="113" spans="2:5" ht="56.25" hidden="1" customHeight="1" x14ac:dyDescent="0.2">
      <c r="B113" s="6" t="s">
        <v>11</v>
      </c>
      <c r="C113" s="28"/>
      <c r="E113" s="4" t="s">
        <v>13</v>
      </c>
    </row>
    <row r="114" spans="2:5" ht="56.25" hidden="1" customHeight="1" x14ac:dyDescent="0.2">
      <c r="B114" s="6" t="s">
        <v>17</v>
      </c>
      <c r="C114" s="28"/>
      <c r="E114" s="4" t="s">
        <v>13</v>
      </c>
    </row>
    <row r="115" spans="2:5" ht="56.25" hidden="1" customHeight="1" x14ac:dyDescent="0.2">
      <c r="B115" s="6" t="s">
        <v>18</v>
      </c>
      <c r="C115" s="28"/>
      <c r="E115" s="4" t="s">
        <v>13</v>
      </c>
    </row>
    <row r="116" spans="2:5" ht="56.25" hidden="1" customHeight="1" x14ac:dyDescent="0.2">
      <c r="B116" s="6" t="s">
        <v>19</v>
      </c>
      <c r="C116" s="28"/>
      <c r="E116" s="4" t="s">
        <v>13</v>
      </c>
    </row>
    <row r="117" spans="2:5" ht="56.25" hidden="1" customHeight="1" x14ac:dyDescent="0.2">
      <c r="B117" s="13" t="s">
        <v>20</v>
      </c>
      <c r="E117" s="4" t="s">
        <v>13</v>
      </c>
    </row>
    <row r="118" spans="2:5" ht="56.25" hidden="1" customHeight="1" x14ac:dyDescent="0.2">
      <c r="B118" s="13" t="s">
        <v>21</v>
      </c>
      <c r="E118" s="4" t="s">
        <v>13</v>
      </c>
    </row>
    <row r="119" spans="2:5" ht="56.25" hidden="1" customHeight="1" x14ac:dyDescent="0.2">
      <c r="B119" s="13" t="s">
        <v>22</v>
      </c>
      <c r="E119" s="4" t="s">
        <v>13</v>
      </c>
    </row>
    <row r="120" spans="2:5" ht="56.25" hidden="1" customHeight="1" x14ac:dyDescent="0.2">
      <c r="B120" s="13" t="s">
        <v>12</v>
      </c>
      <c r="E120" s="4" t="s">
        <v>13</v>
      </c>
    </row>
    <row r="121" spans="2:5" hidden="1" x14ac:dyDescent="0.2"/>
  </sheetData>
  <mergeCells count="19">
    <mergeCell ref="F69:H69"/>
    <mergeCell ref="A63:I63"/>
    <mergeCell ref="C5:E5"/>
    <mergeCell ref="A9:A11"/>
    <mergeCell ref="B10:B11"/>
    <mergeCell ref="C10:C11"/>
    <mergeCell ref="D10:D11"/>
    <mergeCell ref="E6:I7"/>
    <mergeCell ref="B9:E9"/>
    <mergeCell ref="J15:M15"/>
    <mergeCell ref="J53:M53"/>
    <mergeCell ref="A60:B60"/>
    <mergeCell ref="A61:B61"/>
    <mergeCell ref="F9:H9"/>
    <mergeCell ref="F10:F11"/>
    <mergeCell ref="G10:G11"/>
    <mergeCell ref="H10:H11"/>
    <mergeCell ref="I9:I11"/>
    <mergeCell ref="A59:B59"/>
  </mergeCells>
  <printOptions horizontalCentered="1"/>
  <pageMargins left="0.39370078740157483" right="0.39370078740157483" top="0.39370078740157483" bottom="0.39370078740157483" header="0.31496062992125984" footer="0.31496062992125984"/>
  <pageSetup paperSize="256" scale="81" fitToHeight="0" orientation="landscape" r:id="rId1"/>
  <headerFooter alignWithMargins="0">
    <oddFooter>&amp;R&amp;P из &amp;N</oddFooter>
  </headerFooter>
  <rowBreaks count="2" manualBreakCount="2">
    <brk id="30" max="9" man="1"/>
    <brk id="4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22"/>
  <sheetViews>
    <sheetView view="pageBreakPreview" topLeftCell="A6" zoomScaleNormal="100" zoomScaleSheetLayoutView="100" workbookViewId="0">
      <selection activeCell="A6" sqref="A1:XFD1048576"/>
    </sheetView>
  </sheetViews>
  <sheetFormatPr defaultRowHeight="12" x14ac:dyDescent="0.2"/>
  <cols>
    <col min="1" max="1" width="6.7109375" style="73" customWidth="1"/>
    <col min="2" max="2" width="58.42578125" style="73" customWidth="1"/>
    <col min="3" max="5" width="16.140625" style="73" customWidth="1"/>
    <col min="6" max="6" width="15.7109375" style="74" customWidth="1"/>
    <col min="7" max="7" width="15.7109375" style="73" customWidth="1"/>
    <col min="8" max="8" width="17.42578125" style="73" customWidth="1"/>
    <col min="9" max="12" width="14.28515625" style="73" customWidth="1"/>
    <col min="13" max="16384" width="9.140625" style="73"/>
  </cols>
  <sheetData>
    <row r="1" spans="1:12" ht="12" hidden="1" customHeight="1" x14ac:dyDescent="0.2"/>
    <row r="2" spans="1:12" ht="12" hidden="1" customHeight="1" x14ac:dyDescent="0.2">
      <c r="B2" s="75"/>
      <c r="C2" s="75"/>
      <c r="D2" s="75"/>
      <c r="E2" s="75"/>
    </row>
    <row r="3" spans="1:12" ht="12" hidden="1" customHeight="1" x14ac:dyDescent="0.2"/>
    <row r="4" spans="1:12" ht="12" hidden="1" customHeight="1" x14ac:dyDescent="0.2"/>
    <row r="5" spans="1:12" ht="11.25" hidden="1" customHeight="1" x14ac:dyDescent="0.2">
      <c r="F5" s="153"/>
      <c r="G5" s="153"/>
      <c r="H5" s="153"/>
    </row>
    <row r="6" spans="1:12" ht="11.25" customHeight="1" x14ac:dyDescent="0.2">
      <c r="F6" s="76"/>
      <c r="H6" s="157" t="s">
        <v>73</v>
      </c>
      <c r="I6" s="157"/>
      <c r="J6" s="157"/>
      <c r="K6" s="157"/>
      <c r="L6" s="157"/>
    </row>
    <row r="7" spans="1:12" ht="18" customHeight="1" x14ac:dyDescent="0.2">
      <c r="F7" s="77"/>
      <c r="G7" s="76"/>
      <c r="H7" s="157"/>
      <c r="I7" s="157"/>
      <c r="J7" s="157"/>
      <c r="K7" s="157"/>
      <c r="L7" s="157"/>
    </row>
    <row r="8" spans="1:12" ht="15" x14ac:dyDescent="0.25">
      <c r="A8" s="78" t="s">
        <v>62</v>
      </c>
      <c r="F8" s="79"/>
      <c r="I8" s="80"/>
      <c r="J8" s="80"/>
      <c r="K8" s="80"/>
      <c r="L8" s="80"/>
    </row>
    <row r="9" spans="1:12" ht="15" x14ac:dyDescent="0.25">
      <c r="A9" s="78" t="s">
        <v>71</v>
      </c>
      <c r="F9" s="79"/>
      <c r="I9" s="80"/>
      <c r="J9" s="80"/>
      <c r="K9" s="80"/>
      <c r="L9" s="80"/>
    </row>
    <row r="10" spans="1:12" ht="15" x14ac:dyDescent="0.25">
      <c r="A10" s="78"/>
      <c r="F10" s="79"/>
      <c r="I10" s="80"/>
      <c r="J10" s="80"/>
      <c r="K10" s="80"/>
      <c r="L10" s="80"/>
    </row>
    <row r="11" spans="1:12" x14ac:dyDescent="0.2">
      <c r="F11" s="79"/>
    </row>
    <row r="12" spans="1:12" s="81" customFormat="1" ht="15.75" customHeight="1" x14ac:dyDescent="0.2">
      <c r="A12" s="154" t="s">
        <v>1</v>
      </c>
      <c r="B12" s="161" t="s">
        <v>61</v>
      </c>
      <c r="C12" s="161"/>
      <c r="D12" s="161"/>
      <c r="E12" s="161"/>
      <c r="F12" s="161"/>
      <c r="G12" s="161"/>
      <c r="H12" s="161"/>
      <c r="I12" s="158" t="s">
        <v>42</v>
      </c>
      <c r="J12" s="159"/>
      <c r="K12" s="160"/>
      <c r="L12" s="150" t="s">
        <v>43</v>
      </c>
    </row>
    <row r="13" spans="1:12" s="81" customFormat="1" ht="79.5" customHeight="1" x14ac:dyDescent="0.2">
      <c r="A13" s="155"/>
      <c r="B13" s="151" t="s">
        <v>0</v>
      </c>
      <c r="C13" s="150" t="s">
        <v>74</v>
      </c>
      <c r="D13" s="151" t="s">
        <v>60</v>
      </c>
      <c r="E13" s="151" t="s">
        <v>59</v>
      </c>
      <c r="F13" s="151" t="s">
        <v>29</v>
      </c>
      <c r="G13" s="151" t="s">
        <v>58</v>
      </c>
      <c r="H13" s="82" t="s">
        <v>41</v>
      </c>
      <c r="I13" s="150" t="s">
        <v>57</v>
      </c>
      <c r="J13" s="150" t="s">
        <v>56</v>
      </c>
      <c r="K13" s="150" t="s">
        <v>55</v>
      </c>
      <c r="L13" s="150"/>
    </row>
    <row r="14" spans="1:12" s="81" customFormat="1" ht="84.75" customHeight="1" x14ac:dyDescent="0.2">
      <c r="A14" s="156"/>
      <c r="B14" s="152"/>
      <c r="C14" s="150"/>
      <c r="D14" s="152"/>
      <c r="E14" s="152"/>
      <c r="F14" s="152"/>
      <c r="G14" s="152"/>
      <c r="H14" s="82" t="s">
        <v>54</v>
      </c>
      <c r="I14" s="150"/>
      <c r="J14" s="150"/>
      <c r="K14" s="150"/>
      <c r="L14" s="150"/>
    </row>
    <row r="15" spans="1:12" s="81" customFormat="1" ht="13.5" customHeight="1" x14ac:dyDescent="0.2">
      <c r="A15" s="83">
        <v>1</v>
      </c>
      <c r="B15" s="84">
        <v>2</v>
      </c>
      <c r="C15" s="83">
        <v>3</v>
      </c>
      <c r="D15" s="84">
        <v>4</v>
      </c>
      <c r="E15" s="83">
        <v>5</v>
      </c>
      <c r="F15" s="84">
        <v>6</v>
      </c>
      <c r="G15" s="83">
        <v>7</v>
      </c>
      <c r="H15" s="84">
        <v>8</v>
      </c>
      <c r="I15" s="83">
        <v>9</v>
      </c>
      <c r="J15" s="84">
        <v>10</v>
      </c>
      <c r="K15" s="83">
        <v>11</v>
      </c>
      <c r="L15" s="84">
        <v>12</v>
      </c>
    </row>
    <row r="16" spans="1:12" s="92" customFormat="1" ht="27" customHeight="1" x14ac:dyDescent="0.2">
      <c r="A16" s="85">
        <v>1</v>
      </c>
      <c r="B16" s="86" t="s">
        <v>63</v>
      </c>
      <c r="C16" s="87" t="s">
        <v>53</v>
      </c>
      <c r="D16" s="85" t="s">
        <v>65</v>
      </c>
      <c r="E16" s="88" t="s">
        <v>67</v>
      </c>
      <c r="F16" s="89">
        <v>5407844.3899999997</v>
      </c>
      <c r="G16" s="90">
        <v>215</v>
      </c>
      <c r="H16" s="91" t="s">
        <v>32</v>
      </c>
      <c r="I16" s="89">
        <f>ROUND(F16/G16,2)</f>
        <v>25152.76</v>
      </c>
      <c r="J16" s="89">
        <f>ROUND(F16*0.004/12,2)</f>
        <v>1802.61</v>
      </c>
      <c r="K16" s="89">
        <f t="shared" ref="K16:K17" si="0">ROUND((I16+J16)*0.0001,2)</f>
        <v>2.7</v>
      </c>
      <c r="L16" s="89">
        <f t="shared" ref="L16:L17" si="1">ROUND(I16+J16+K16,2)</f>
        <v>26958.07</v>
      </c>
    </row>
    <row r="17" spans="1:12" s="92" customFormat="1" ht="27" customHeight="1" x14ac:dyDescent="0.2">
      <c r="A17" s="85">
        <v>2</v>
      </c>
      <c r="B17" s="86" t="s">
        <v>64</v>
      </c>
      <c r="C17" s="87" t="s">
        <v>53</v>
      </c>
      <c r="D17" s="85" t="s">
        <v>66</v>
      </c>
      <c r="E17" s="88" t="s">
        <v>67</v>
      </c>
      <c r="F17" s="89">
        <v>502766.14</v>
      </c>
      <c r="G17" s="90">
        <v>399</v>
      </c>
      <c r="H17" s="87" t="s">
        <v>33</v>
      </c>
      <c r="I17" s="89">
        <f>ROUND(F17/G17,2)</f>
        <v>1260.07</v>
      </c>
      <c r="J17" s="89">
        <f>ROUND(F17*0.022/12,2)</f>
        <v>921.74</v>
      </c>
      <c r="K17" s="89">
        <f t="shared" si="0"/>
        <v>0.22</v>
      </c>
      <c r="L17" s="89">
        <f t="shared" si="1"/>
        <v>2182.0300000000002</v>
      </c>
    </row>
    <row r="18" spans="1:12" s="92" customFormat="1" ht="27" customHeight="1" x14ac:dyDescent="0.2">
      <c r="A18" s="85">
        <v>3</v>
      </c>
      <c r="B18" s="86" t="str">
        <f>'ПС Амурская_расчет аренды'!B19</f>
        <v>ПС 110/6 кВ "Амурская"
Трансформатор напряжения НАМИ-110 № 4</v>
      </c>
      <c r="C18" s="87" t="s">
        <v>52</v>
      </c>
      <c r="D18" s="87" t="s">
        <v>30</v>
      </c>
      <c r="E18" s="87" t="s">
        <v>30</v>
      </c>
      <c r="F18" s="89">
        <f>'ПС Амурская_расчет аренды'!C19</f>
        <v>1246589.2199999997</v>
      </c>
      <c r="G18" s="93">
        <f>'ПС Амурская_расчет аренды'!D19</f>
        <v>360</v>
      </c>
      <c r="H18" s="94" t="str">
        <f>'ПС Амурская_расчет аренды'!E19</f>
        <v>14 3120160</v>
      </c>
      <c r="I18" s="89">
        <f t="shared" ref="I18:I56" si="2">ROUND(F18/G18,2)</f>
        <v>3462.75</v>
      </c>
      <c r="J18" s="89">
        <v>0</v>
      </c>
      <c r="K18" s="89">
        <f t="shared" ref="K18:K56" si="3">ROUND((I18+J18)*0.0001,2)</f>
        <v>0.35</v>
      </c>
      <c r="L18" s="89">
        <f t="shared" ref="L18:L56" si="4">ROUND(I18+J18+K18,2)</f>
        <v>3463.1</v>
      </c>
    </row>
    <row r="19" spans="1:12" s="92" customFormat="1" ht="27" customHeight="1" x14ac:dyDescent="0.2">
      <c r="A19" s="85">
        <v>4</v>
      </c>
      <c r="B19" s="86" t="str">
        <f>'ПС Амурская_расчет аренды'!B20</f>
        <v>ПС 110/6 кВ "Амурская"
Трансформатор напряжения НАМИ-110 № 5</v>
      </c>
      <c r="C19" s="87" t="s">
        <v>52</v>
      </c>
      <c r="D19" s="87" t="s">
        <v>30</v>
      </c>
      <c r="E19" s="87" t="s">
        <v>30</v>
      </c>
      <c r="F19" s="89">
        <f>'ПС Амурская_расчет аренды'!C20</f>
        <v>1246589.2199999997</v>
      </c>
      <c r="G19" s="93">
        <f>'ПС Амурская_расчет аренды'!D20</f>
        <v>360</v>
      </c>
      <c r="H19" s="94" t="str">
        <f>'ПС Амурская_расчет аренды'!E20</f>
        <v>14 3120160</v>
      </c>
      <c r="I19" s="89">
        <f t="shared" si="2"/>
        <v>3462.75</v>
      </c>
      <c r="J19" s="89">
        <v>0</v>
      </c>
      <c r="K19" s="89">
        <f t="shared" si="3"/>
        <v>0.35</v>
      </c>
      <c r="L19" s="89">
        <f t="shared" si="4"/>
        <v>3463.1</v>
      </c>
    </row>
    <row r="20" spans="1:12" s="92" customFormat="1" ht="27" customHeight="1" x14ac:dyDescent="0.2">
      <c r="A20" s="85">
        <v>5</v>
      </c>
      <c r="B20" s="86" t="str">
        <f>'ПС Амурская_расчет аренды'!B21</f>
        <v>ПС 110/6 кВ "Амурская"
Трансформатор напряжения НАМИ-110 № 6</v>
      </c>
      <c r="C20" s="87" t="s">
        <v>52</v>
      </c>
      <c r="D20" s="87" t="s">
        <v>30</v>
      </c>
      <c r="E20" s="87" t="s">
        <v>30</v>
      </c>
      <c r="F20" s="89">
        <f>'ПС Амурская_расчет аренды'!C21</f>
        <v>1246589.2199999997</v>
      </c>
      <c r="G20" s="93">
        <f>'ПС Амурская_расчет аренды'!D21</f>
        <v>360</v>
      </c>
      <c r="H20" s="94" t="str">
        <f>'ПС Амурская_расчет аренды'!E21</f>
        <v>14 3120160</v>
      </c>
      <c r="I20" s="89">
        <f t="shared" si="2"/>
        <v>3462.75</v>
      </c>
      <c r="J20" s="89">
        <v>0</v>
      </c>
      <c r="K20" s="89">
        <f t="shared" si="3"/>
        <v>0.35</v>
      </c>
      <c r="L20" s="89">
        <f t="shared" si="4"/>
        <v>3463.1</v>
      </c>
    </row>
    <row r="21" spans="1:12" s="92" customFormat="1" ht="27" customHeight="1" x14ac:dyDescent="0.2">
      <c r="A21" s="85">
        <v>6</v>
      </c>
      <c r="B21" s="86" t="str">
        <f>'ПС Амурская_расчет аренды'!B22</f>
        <v>ПС 110/6 кВ "Амурская"
Трансформатор напряжения НАМИ-110 № 1</v>
      </c>
      <c r="C21" s="87" t="s">
        <v>52</v>
      </c>
      <c r="D21" s="87" t="s">
        <v>30</v>
      </c>
      <c r="E21" s="87" t="s">
        <v>30</v>
      </c>
      <c r="F21" s="89">
        <f>'ПС Амурская_расчет аренды'!C22</f>
        <v>1246589.2199999997</v>
      </c>
      <c r="G21" s="93">
        <f>'ПС Амурская_расчет аренды'!D22</f>
        <v>360</v>
      </c>
      <c r="H21" s="94" t="str">
        <f>'ПС Амурская_расчет аренды'!E22</f>
        <v>14 3120160</v>
      </c>
      <c r="I21" s="89">
        <f t="shared" si="2"/>
        <v>3462.75</v>
      </c>
      <c r="J21" s="89">
        <v>0</v>
      </c>
      <c r="K21" s="89">
        <f t="shared" si="3"/>
        <v>0.35</v>
      </c>
      <c r="L21" s="89">
        <f t="shared" si="4"/>
        <v>3463.1</v>
      </c>
    </row>
    <row r="22" spans="1:12" s="92" customFormat="1" ht="27" customHeight="1" x14ac:dyDescent="0.2">
      <c r="A22" s="85">
        <v>7</v>
      </c>
      <c r="B22" s="86" t="str">
        <f>'ПС Амурская_расчет аренды'!B23</f>
        <v>ПС 110/6 кВ "Амурская"
Трансформатор напряжения НАМИ-110 № 2</v>
      </c>
      <c r="C22" s="87" t="s">
        <v>52</v>
      </c>
      <c r="D22" s="87" t="s">
        <v>30</v>
      </c>
      <c r="E22" s="87" t="s">
        <v>30</v>
      </c>
      <c r="F22" s="89">
        <f>'ПС Амурская_расчет аренды'!C23</f>
        <v>1246589.2199999997</v>
      </c>
      <c r="G22" s="93">
        <f>'ПС Амурская_расчет аренды'!D23</f>
        <v>360</v>
      </c>
      <c r="H22" s="94" t="str">
        <f>'ПС Амурская_расчет аренды'!E23</f>
        <v>14 3120160</v>
      </c>
      <c r="I22" s="89">
        <f t="shared" si="2"/>
        <v>3462.75</v>
      </c>
      <c r="J22" s="89">
        <v>0</v>
      </c>
      <c r="K22" s="89">
        <f t="shared" si="3"/>
        <v>0.35</v>
      </c>
      <c r="L22" s="89">
        <f t="shared" si="4"/>
        <v>3463.1</v>
      </c>
    </row>
    <row r="23" spans="1:12" s="92" customFormat="1" ht="27" customHeight="1" x14ac:dyDescent="0.2">
      <c r="A23" s="85">
        <v>8</v>
      </c>
      <c r="B23" s="86" t="str">
        <f>'ПС Амурская_расчет аренды'!B24</f>
        <v>ПС 110/6 кВ "Амурская"
Трансформатор напряжения НАМИ-110 № 3</v>
      </c>
      <c r="C23" s="87" t="s">
        <v>52</v>
      </c>
      <c r="D23" s="87" t="s">
        <v>30</v>
      </c>
      <c r="E23" s="87" t="s">
        <v>30</v>
      </c>
      <c r="F23" s="89">
        <f>'ПС Амурская_расчет аренды'!C24</f>
        <v>1246589.2199999997</v>
      </c>
      <c r="G23" s="93">
        <f>'ПС Амурская_расчет аренды'!D24</f>
        <v>360</v>
      </c>
      <c r="H23" s="94" t="str">
        <f>'ПС Амурская_расчет аренды'!E24</f>
        <v>14 3120160</v>
      </c>
      <c r="I23" s="89">
        <f t="shared" si="2"/>
        <v>3462.75</v>
      </c>
      <c r="J23" s="89">
        <v>0</v>
      </c>
      <c r="K23" s="89">
        <f t="shared" si="3"/>
        <v>0.35</v>
      </c>
      <c r="L23" s="89">
        <f t="shared" si="4"/>
        <v>3463.1</v>
      </c>
    </row>
    <row r="24" spans="1:12" s="92" customFormat="1" ht="27" customHeight="1" x14ac:dyDescent="0.2">
      <c r="A24" s="85">
        <v>9</v>
      </c>
      <c r="B24" s="86" t="str">
        <f>'ПС Амурская_расчет аренды'!B25</f>
        <v>ПС 110/6 кВ "Амурская"
Ячейковый портал</v>
      </c>
      <c r="C24" s="87" t="s">
        <v>52</v>
      </c>
      <c r="D24" s="87" t="s">
        <v>30</v>
      </c>
      <c r="E24" s="87" t="s">
        <v>30</v>
      </c>
      <c r="F24" s="89">
        <f>'ПС Амурская_расчет аренды'!C25</f>
        <v>971775.38</v>
      </c>
      <c r="G24" s="93">
        <f>'ПС Амурская_расчет аренды'!D25</f>
        <v>180</v>
      </c>
      <c r="H24" s="94" t="str">
        <f>'ПС Амурская_расчет аренды'!E25</f>
        <v>нет</v>
      </c>
      <c r="I24" s="89">
        <f t="shared" si="2"/>
        <v>5398.75</v>
      </c>
      <c r="J24" s="89">
        <v>0</v>
      </c>
      <c r="K24" s="89">
        <f t="shared" si="3"/>
        <v>0.54</v>
      </c>
      <c r="L24" s="89">
        <f t="shared" si="4"/>
        <v>5399.29</v>
      </c>
    </row>
    <row r="25" spans="1:12" s="92" customFormat="1" ht="27" customHeight="1" x14ac:dyDescent="0.2">
      <c r="A25" s="85">
        <v>10</v>
      </c>
      <c r="B25" s="86" t="str">
        <f>'ПС Амурская_расчет аренды'!B26</f>
        <v>ПС 110/6 кВ "Амурская"
Ячейковый портал Я2</v>
      </c>
      <c r="C25" s="87" t="s">
        <v>52</v>
      </c>
      <c r="D25" s="87" t="s">
        <v>30</v>
      </c>
      <c r="E25" s="87" t="s">
        <v>30</v>
      </c>
      <c r="F25" s="89">
        <f>'ПС Амурская_расчет аренды'!C26</f>
        <v>971775.38</v>
      </c>
      <c r="G25" s="93">
        <f>'ПС Амурская_расчет аренды'!D26</f>
        <v>180</v>
      </c>
      <c r="H25" s="94" t="str">
        <f>'ПС Амурская_расчет аренды'!E26</f>
        <v>нет</v>
      </c>
      <c r="I25" s="89">
        <f t="shared" si="2"/>
        <v>5398.75</v>
      </c>
      <c r="J25" s="89">
        <v>0</v>
      </c>
      <c r="K25" s="89">
        <f t="shared" si="3"/>
        <v>0.54</v>
      </c>
      <c r="L25" s="89">
        <f t="shared" si="4"/>
        <v>5399.29</v>
      </c>
    </row>
    <row r="26" spans="1:12" s="92" customFormat="1" ht="27" customHeight="1" x14ac:dyDescent="0.2">
      <c r="A26" s="85">
        <v>11</v>
      </c>
      <c r="B26" s="86" t="str">
        <f>'ПС Амурская_расчет аренды'!B27</f>
        <v>ПС 110/6 кВ "Амурская"
Заземлитель однополюсной ЗОН-110Б № 1</v>
      </c>
      <c r="C26" s="87" t="s">
        <v>52</v>
      </c>
      <c r="D26" s="87" t="s">
        <v>30</v>
      </c>
      <c r="E26" s="87" t="s">
        <v>30</v>
      </c>
      <c r="F26" s="89">
        <f>'ПС Амурская_расчет аренды'!C27</f>
        <v>109236.04</v>
      </c>
      <c r="G26" s="93">
        <f>'ПС Амурская_расчет аренды'!D27</f>
        <v>240</v>
      </c>
      <c r="H26" s="94" t="str">
        <f>'ПС Амурская_расчет аренды'!E27</f>
        <v>14 3120010</v>
      </c>
      <c r="I26" s="89">
        <f t="shared" si="2"/>
        <v>455.15</v>
      </c>
      <c r="J26" s="89">
        <v>0</v>
      </c>
      <c r="K26" s="89">
        <f t="shared" si="3"/>
        <v>0.05</v>
      </c>
      <c r="L26" s="89">
        <f t="shared" si="4"/>
        <v>455.2</v>
      </c>
    </row>
    <row r="27" spans="1:12" s="92" customFormat="1" ht="27" customHeight="1" x14ac:dyDescent="0.2">
      <c r="A27" s="85">
        <v>12</v>
      </c>
      <c r="B27" s="86" t="str">
        <f>'ПС Амурская_расчет аренды'!B28</f>
        <v>ПС 110/6 кВ "Амурская"
Заземлитель однополюсной ЗОН-110Б № 2</v>
      </c>
      <c r="C27" s="87" t="s">
        <v>52</v>
      </c>
      <c r="D27" s="87" t="s">
        <v>30</v>
      </c>
      <c r="E27" s="87" t="s">
        <v>30</v>
      </c>
      <c r="F27" s="89">
        <f>'ПС Амурская_расчет аренды'!C28</f>
        <v>109236.04</v>
      </c>
      <c r="G27" s="93">
        <f>'ПС Амурская_расчет аренды'!D28</f>
        <v>240</v>
      </c>
      <c r="H27" s="94" t="str">
        <f>'ПС Амурская_расчет аренды'!E28</f>
        <v>14 3120010</v>
      </c>
      <c r="I27" s="89">
        <f t="shared" si="2"/>
        <v>455.15</v>
      </c>
      <c r="J27" s="89">
        <v>0</v>
      </c>
      <c r="K27" s="89">
        <f t="shared" si="3"/>
        <v>0.05</v>
      </c>
      <c r="L27" s="89">
        <f t="shared" si="4"/>
        <v>455.2</v>
      </c>
    </row>
    <row r="28" spans="1:12" s="92" customFormat="1" ht="27" customHeight="1" x14ac:dyDescent="0.2">
      <c r="A28" s="85">
        <v>13</v>
      </c>
      <c r="B28" s="86" t="str">
        <f>'ПС Амурская_расчет аренды'!B29</f>
        <v>ПС 110/6 кВ "Амурская"
Ограничитель перенапряжения ОПНН-110/56-10/650 № 1</v>
      </c>
      <c r="C28" s="87" t="s">
        <v>52</v>
      </c>
      <c r="D28" s="87" t="s">
        <v>30</v>
      </c>
      <c r="E28" s="87" t="s">
        <v>30</v>
      </c>
      <c r="F28" s="89">
        <f>'ПС Амурская_расчет аренды'!C29</f>
        <v>82483.12999999999</v>
      </c>
      <c r="G28" s="93">
        <f>'ПС Амурская_расчет аренды'!D29</f>
        <v>360</v>
      </c>
      <c r="H28" s="94" t="str">
        <f>'ПС Амурская_расчет аренды'!E29</f>
        <v>14 3120010</v>
      </c>
      <c r="I28" s="89">
        <f t="shared" si="2"/>
        <v>229.12</v>
      </c>
      <c r="J28" s="89">
        <v>0</v>
      </c>
      <c r="K28" s="89">
        <f t="shared" si="3"/>
        <v>0.02</v>
      </c>
      <c r="L28" s="89">
        <f t="shared" si="4"/>
        <v>229.14</v>
      </c>
    </row>
    <row r="29" spans="1:12" s="92" customFormat="1" ht="27" customHeight="1" x14ac:dyDescent="0.2">
      <c r="A29" s="85">
        <v>14</v>
      </c>
      <c r="B29" s="86" t="str">
        <f>'ПС Амурская_расчет аренды'!B30</f>
        <v>ПС 110/6 кВ "Амурская"
Ограничитель перенапряжения ОПНН-110/56-10/650 № 5</v>
      </c>
      <c r="C29" s="87" t="s">
        <v>52</v>
      </c>
      <c r="D29" s="87" t="s">
        <v>30</v>
      </c>
      <c r="E29" s="87" t="s">
        <v>30</v>
      </c>
      <c r="F29" s="89">
        <f>'ПС Амурская_расчет аренды'!C30</f>
        <v>82483.12999999999</v>
      </c>
      <c r="G29" s="93">
        <f>'ПС Амурская_расчет аренды'!D30</f>
        <v>360</v>
      </c>
      <c r="H29" s="94" t="str">
        <f>'ПС Амурская_расчет аренды'!E30</f>
        <v>14 3120010</v>
      </c>
      <c r="I29" s="89">
        <f t="shared" si="2"/>
        <v>229.12</v>
      </c>
      <c r="J29" s="89">
        <v>0</v>
      </c>
      <c r="K29" s="89">
        <f t="shared" si="3"/>
        <v>0.02</v>
      </c>
      <c r="L29" s="89">
        <f t="shared" si="4"/>
        <v>229.14</v>
      </c>
    </row>
    <row r="30" spans="1:12" s="92" customFormat="1" ht="27" customHeight="1" x14ac:dyDescent="0.2">
      <c r="A30" s="85">
        <v>15</v>
      </c>
      <c r="B30" s="86" t="str">
        <f>'ПС Амурская_расчет аренды'!B31</f>
        <v>ПС 110/6 кВ "Амурская"
Ограничитель перенапряжения ОПН-110/80-10/650 № 2</v>
      </c>
      <c r="C30" s="87" t="s">
        <v>52</v>
      </c>
      <c r="D30" s="87" t="s">
        <v>30</v>
      </c>
      <c r="E30" s="87" t="s">
        <v>30</v>
      </c>
      <c r="F30" s="89">
        <f>'ПС Амурская_расчет аренды'!C31</f>
        <v>244829.03</v>
      </c>
      <c r="G30" s="93">
        <f>'ПС Амурская_расчет аренды'!D31</f>
        <v>360</v>
      </c>
      <c r="H30" s="94" t="str">
        <f>'ПС Амурская_расчет аренды'!E31</f>
        <v>14 3120010</v>
      </c>
      <c r="I30" s="89">
        <f t="shared" si="2"/>
        <v>680.08</v>
      </c>
      <c r="J30" s="89">
        <v>0</v>
      </c>
      <c r="K30" s="89">
        <f t="shared" si="3"/>
        <v>7.0000000000000007E-2</v>
      </c>
      <c r="L30" s="89">
        <f t="shared" si="4"/>
        <v>680.15</v>
      </c>
    </row>
    <row r="31" spans="1:12" s="92" customFormat="1" ht="27" customHeight="1" x14ac:dyDescent="0.2">
      <c r="A31" s="85">
        <v>16</v>
      </c>
      <c r="B31" s="86" t="str">
        <f>'ПС Амурская_расчет аренды'!B32</f>
        <v>ПС 110/6 кВ "Амурская"
Ограничитель перенапряжения ОПН-110/80-10/650 № 3</v>
      </c>
      <c r="C31" s="87" t="s">
        <v>52</v>
      </c>
      <c r="D31" s="87" t="s">
        <v>30</v>
      </c>
      <c r="E31" s="87" t="s">
        <v>30</v>
      </c>
      <c r="F31" s="89">
        <f>'ПС Амурская_расчет аренды'!C32</f>
        <v>244829.03</v>
      </c>
      <c r="G31" s="93">
        <f>'ПС Амурская_расчет аренды'!D32</f>
        <v>360</v>
      </c>
      <c r="H31" s="94" t="str">
        <f>'ПС Амурская_расчет аренды'!E32</f>
        <v>14 3120010</v>
      </c>
      <c r="I31" s="89">
        <f t="shared" si="2"/>
        <v>680.08</v>
      </c>
      <c r="J31" s="89">
        <v>0</v>
      </c>
      <c r="K31" s="89">
        <f t="shared" si="3"/>
        <v>7.0000000000000007E-2</v>
      </c>
      <c r="L31" s="89">
        <f t="shared" si="4"/>
        <v>680.15</v>
      </c>
    </row>
    <row r="32" spans="1:12" s="92" customFormat="1" ht="27" customHeight="1" x14ac:dyDescent="0.2">
      <c r="A32" s="85">
        <v>17</v>
      </c>
      <c r="B32" s="86" t="str">
        <f>'ПС Амурская_расчет аренды'!B33</f>
        <v>ПС 110/6 кВ "Амурская"
Ограничитель перенапряжения ОПН-110/80-10/650 № 4</v>
      </c>
      <c r="C32" s="87" t="s">
        <v>52</v>
      </c>
      <c r="D32" s="87" t="s">
        <v>30</v>
      </c>
      <c r="E32" s="87" t="s">
        <v>30</v>
      </c>
      <c r="F32" s="89">
        <f>'ПС Амурская_расчет аренды'!C33</f>
        <v>244829.03</v>
      </c>
      <c r="G32" s="93">
        <f>'ПС Амурская_расчет аренды'!D33</f>
        <v>360</v>
      </c>
      <c r="H32" s="94" t="str">
        <f>'ПС Амурская_расчет аренды'!E33</f>
        <v>14 3120010</v>
      </c>
      <c r="I32" s="89">
        <f t="shared" si="2"/>
        <v>680.08</v>
      </c>
      <c r="J32" s="89">
        <v>0</v>
      </c>
      <c r="K32" s="89">
        <f t="shared" si="3"/>
        <v>7.0000000000000007E-2</v>
      </c>
      <c r="L32" s="89">
        <f t="shared" si="4"/>
        <v>680.15</v>
      </c>
    </row>
    <row r="33" spans="1:12" s="92" customFormat="1" ht="27" customHeight="1" x14ac:dyDescent="0.2">
      <c r="A33" s="85">
        <v>18</v>
      </c>
      <c r="B33" s="86" t="str">
        <f>'ПС Амурская_расчет аренды'!B34</f>
        <v>ПС 110/6 кВ "Амурская"
Ограничитель перенапряжения ОПН-110/80-10/650 № 6</v>
      </c>
      <c r="C33" s="87" t="s">
        <v>52</v>
      </c>
      <c r="D33" s="87" t="s">
        <v>30</v>
      </c>
      <c r="E33" s="87" t="s">
        <v>30</v>
      </c>
      <c r="F33" s="89">
        <f>'ПС Амурская_расчет аренды'!C34</f>
        <v>244829.03</v>
      </c>
      <c r="G33" s="93">
        <f>'ПС Амурская_расчет аренды'!D34</f>
        <v>360</v>
      </c>
      <c r="H33" s="94" t="str">
        <f>'ПС Амурская_расчет аренды'!E34</f>
        <v>14 3120010</v>
      </c>
      <c r="I33" s="89">
        <f t="shared" si="2"/>
        <v>680.08</v>
      </c>
      <c r="J33" s="89">
        <v>0</v>
      </c>
      <c r="K33" s="89">
        <f t="shared" si="3"/>
        <v>7.0000000000000007E-2</v>
      </c>
      <c r="L33" s="89">
        <f t="shared" si="4"/>
        <v>680.15</v>
      </c>
    </row>
    <row r="34" spans="1:12" s="92" customFormat="1" ht="27" customHeight="1" x14ac:dyDescent="0.2">
      <c r="A34" s="85">
        <v>19</v>
      </c>
      <c r="B34" s="86" t="str">
        <f>'ПС Амурская_расчет аренды'!B35</f>
        <v>ПС 110/6 кВ "Амурская"
Ограничитель перенапряжения ОПН-110/80-10/650 № 7</v>
      </c>
      <c r="C34" s="87" t="s">
        <v>52</v>
      </c>
      <c r="D34" s="87" t="s">
        <v>30</v>
      </c>
      <c r="E34" s="87" t="s">
        <v>30</v>
      </c>
      <c r="F34" s="89">
        <f>'ПС Амурская_расчет аренды'!C35</f>
        <v>244829.03</v>
      </c>
      <c r="G34" s="93">
        <f>'ПС Амурская_расчет аренды'!D35</f>
        <v>360</v>
      </c>
      <c r="H34" s="94" t="str">
        <f>'ПС Амурская_расчет аренды'!E35</f>
        <v>14 3120010</v>
      </c>
      <c r="I34" s="89">
        <f t="shared" si="2"/>
        <v>680.08</v>
      </c>
      <c r="J34" s="89">
        <v>0</v>
      </c>
      <c r="K34" s="89">
        <f t="shared" si="3"/>
        <v>7.0000000000000007E-2</v>
      </c>
      <c r="L34" s="89">
        <f t="shared" si="4"/>
        <v>680.15</v>
      </c>
    </row>
    <row r="35" spans="1:12" s="92" customFormat="1" ht="27" customHeight="1" x14ac:dyDescent="0.2">
      <c r="A35" s="85">
        <v>20</v>
      </c>
      <c r="B35" s="86" t="str">
        <f>'ПС Амурская_расчет аренды'!B36</f>
        <v>ПС 110/6 кВ "Амурская"
Ограничитель перенапряжения ОПН-110/80-10/650 № 8</v>
      </c>
      <c r="C35" s="87" t="s">
        <v>52</v>
      </c>
      <c r="D35" s="87" t="s">
        <v>30</v>
      </c>
      <c r="E35" s="87" t="s">
        <v>30</v>
      </c>
      <c r="F35" s="89">
        <f>'ПС Амурская_расчет аренды'!C36</f>
        <v>244829.03</v>
      </c>
      <c r="G35" s="93">
        <f>'ПС Амурская_расчет аренды'!D36</f>
        <v>360</v>
      </c>
      <c r="H35" s="94" t="str">
        <f>'ПС Амурская_расчет аренды'!E36</f>
        <v>14 3120010</v>
      </c>
      <c r="I35" s="89">
        <f t="shared" si="2"/>
        <v>680.08</v>
      </c>
      <c r="J35" s="89">
        <v>0</v>
      </c>
      <c r="K35" s="89">
        <f t="shared" si="3"/>
        <v>7.0000000000000007E-2</v>
      </c>
      <c r="L35" s="89">
        <f t="shared" si="4"/>
        <v>680.15</v>
      </c>
    </row>
    <row r="36" spans="1:12" s="92" customFormat="1" ht="27" customHeight="1" x14ac:dyDescent="0.2">
      <c r="A36" s="85">
        <v>21</v>
      </c>
      <c r="B36" s="86" t="str">
        <f>'ПС Амурская_расчет аренды'!B37</f>
        <v>ПС 110/6 кВ "Амурская"
Элегазовые ячейки PASS MO SBB СВ</v>
      </c>
      <c r="C36" s="87" t="s">
        <v>52</v>
      </c>
      <c r="D36" s="87" t="s">
        <v>30</v>
      </c>
      <c r="E36" s="87" t="s">
        <v>30</v>
      </c>
      <c r="F36" s="89">
        <f>'ПС Амурская_расчет аренды'!C37</f>
        <v>12387067.65</v>
      </c>
      <c r="G36" s="93">
        <f>'ПС Амурская_расчет аренды'!D37</f>
        <v>480</v>
      </c>
      <c r="H36" s="94" t="str">
        <f>'ПС Амурская_расчет аренды'!E37</f>
        <v>14 3120010</v>
      </c>
      <c r="I36" s="89">
        <f t="shared" si="2"/>
        <v>25806.39</v>
      </c>
      <c r="J36" s="89">
        <v>0</v>
      </c>
      <c r="K36" s="89">
        <f t="shared" si="3"/>
        <v>2.58</v>
      </c>
      <c r="L36" s="89">
        <f t="shared" si="4"/>
        <v>25808.97</v>
      </c>
    </row>
    <row r="37" spans="1:12" s="92" customFormat="1" ht="27" customHeight="1" x14ac:dyDescent="0.2">
      <c r="A37" s="85">
        <v>22</v>
      </c>
      <c r="B37" s="86" t="str">
        <f>'ПС Амурская_расчет аренды'!B38</f>
        <v>ПС 110/6 кВ "Амурская"
Элегазовые ячейки PASS MO SBB Т2</v>
      </c>
      <c r="C37" s="87" t="s">
        <v>52</v>
      </c>
      <c r="D37" s="87" t="s">
        <v>30</v>
      </c>
      <c r="E37" s="87" t="s">
        <v>30</v>
      </c>
      <c r="F37" s="89">
        <f>'ПС Амурская_расчет аренды'!C38</f>
        <v>9669083.6799999997</v>
      </c>
      <c r="G37" s="93">
        <f>'ПС Амурская_расчет аренды'!D38</f>
        <v>480</v>
      </c>
      <c r="H37" s="94" t="str">
        <f>'ПС Амурская_расчет аренды'!E38</f>
        <v>14 3120010</v>
      </c>
      <c r="I37" s="89">
        <f t="shared" si="2"/>
        <v>20143.919999999998</v>
      </c>
      <c r="J37" s="89">
        <v>0</v>
      </c>
      <c r="K37" s="89">
        <f t="shared" si="3"/>
        <v>2.0099999999999998</v>
      </c>
      <c r="L37" s="89">
        <f t="shared" si="4"/>
        <v>20145.93</v>
      </c>
    </row>
    <row r="38" spans="1:12" s="92" customFormat="1" ht="27" customHeight="1" x14ac:dyDescent="0.2">
      <c r="A38" s="85">
        <v>23</v>
      </c>
      <c r="B38" s="86" t="str">
        <f>'ПС Амурская_расчет аренды'!B39</f>
        <v>ПС 110/6 кВ "Амурская"
Элегазовые ячейки PASS MO SBB Т1</v>
      </c>
      <c r="C38" s="87" t="s">
        <v>52</v>
      </c>
      <c r="D38" s="87" t="s">
        <v>30</v>
      </c>
      <c r="E38" s="87" t="s">
        <v>30</v>
      </c>
      <c r="F38" s="89">
        <f>'ПС Амурская_расчет аренды'!C39</f>
        <v>9669083.6799999997</v>
      </c>
      <c r="G38" s="93">
        <f>'ПС Амурская_расчет аренды'!D39</f>
        <v>480</v>
      </c>
      <c r="H38" s="94" t="str">
        <f>'ПС Амурская_расчет аренды'!E39</f>
        <v>14 3120010</v>
      </c>
      <c r="I38" s="89">
        <f t="shared" si="2"/>
        <v>20143.919999999998</v>
      </c>
      <c r="J38" s="89">
        <v>0</v>
      </c>
      <c r="K38" s="89">
        <f t="shared" si="3"/>
        <v>2.0099999999999998</v>
      </c>
      <c r="L38" s="89">
        <f t="shared" si="4"/>
        <v>20145.93</v>
      </c>
    </row>
    <row r="39" spans="1:12" s="92" customFormat="1" ht="27" customHeight="1" x14ac:dyDescent="0.2">
      <c r="A39" s="85">
        <v>24</v>
      </c>
      <c r="B39" s="86" t="str">
        <f>'ПС Амурская_расчет аренды'!B40</f>
        <v>ПС 110/6 кВ "Амурская"
Разъединитель  трехполюсный РГПН.2-1103 № 1</v>
      </c>
      <c r="C39" s="87" t="s">
        <v>52</v>
      </c>
      <c r="D39" s="87" t="s">
        <v>30</v>
      </c>
      <c r="E39" s="87" t="s">
        <v>30</v>
      </c>
      <c r="F39" s="89">
        <f>'ПС Амурская_расчет аренды'!C40</f>
        <v>584786.97</v>
      </c>
      <c r="G39" s="93">
        <f>'ПС Амурская_расчет аренды'!D40</f>
        <v>360</v>
      </c>
      <c r="H39" s="94" t="str">
        <f>'ПС Амурская_расчет аренды'!E40</f>
        <v>14 3120010</v>
      </c>
      <c r="I39" s="89">
        <f t="shared" si="2"/>
        <v>1624.41</v>
      </c>
      <c r="J39" s="89">
        <v>0</v>
      </c>
      <c r="K39" s="89">
        <f t="shared" si="3"/>
        <v>0.16</v>
      </c>
      <c r="L39" s="89">
        <f t="shared" si="4"/>
        <v>1624.57</v>
      </c>
    </row>
    <row r="40" spans="1:12" s="92" customFormat="1" ht="27" customHeight="1" x14ac:dyDescent="0.2">
      <c r="A40" s="85">
        <v>25</v>
      </c>
      <c r="B40" s="86" t="str">
        <f>'ПС Амурская_расчет аренды'!B41</f>
        <v>ПС 110/6 кВ "Амурская"
Разъединитель  трехполюсный РГПН.2-1103 № 2</v>
      </c>
      <c r="C40" s="87" t="s">
        <v>52</v>
      </c>
      <c r="D40" s="87" t="s">
        <v>30</v>
      </c>
      <c r="E40" s="87" t="s">
        <v>30</v>
      </c>
      <c r="F40" s="89">
        <f>'ПС Амурская_расчет аренды'!C41</f>
        <v>584786.97</v>
      </c>
      <c r="G40" s="93">
        <f>'ПС Амурская_расчет аренды'!D41</f>
        <v>360</v>
      </c>
      <c r="H40" s="94" t="str">
        <f>'ПС Амурская_расчет аренды'!E41</f>
        <v>14 3120010</v>
      </c>
      <c r="I40" s="89">
        <f t="shared" si="2"/>
        <v>1624.41</v>
      </c>
      <c r="J40" s="89">
        <v>0</v>
      </c>
      <c r="K40" s="89">
        <f t="shared" si="3"/>
        <v>0.16</v>
      </c>
      <c r="L40" s="89">
        <f t="shared" si="4"/>
        <v>1624.57</v>
      </c>
    </row>
    <row r="41" spans="1:12" s="92" customFormat="1" ht="27" customHeight="1" x14ac:dyDescent="0.2">
      <c r="A41" s="85">
        <v>26</v>
      </c>
      <c r="B41" s="86" t="str">
        <f>'ПС Амурская_расчет аренды'!B42</f>
        <v>ПС 110/6 кВ "Амурская"
Ячейки 6кВ вводная I секция (в составе ЗРУ-6кВ)</v>
      </c>
      <c r="C41" s="87" t="s">
        <v>52</v>
      </c>
      <c r="D41" s="87" t="s">
        <v>30</v>
      </c>
      <c r="E41" s="87" t="s">
        <v>30</v>
      </c>
      <c r="F41" s="89">
        <f>'ПС Амурская_расчет аренды'!C42</f>
        <v>1711300.75</v>
      </c>
      <c r="G41" s="93">
        <f>'ПС Амурская_расчет аренды'!D42</f>
        <v>360</v>
      </c>
      <c r="H41" s="94" t="str">
        <f>'ПС Амурская_расчет аренды'!E42</f>
        <v>14 3120160</v>
      </c>
      <c r="I41" s="89">
        <f t="shared" si="2"/>
        <v>4753.6099999999997</v>
      </c>
      <c r="J41" s="89">
        <v>0</v>
      </c>
      <c r="K41" s="89">
        <f t="shared" si="3"/>
        <v>0.48</v>
      </c>
      <c r="L41" s="89">
        <f t="shared" si="4"/>
        <v>4754.09</v>
      </c>
    </row>
    <row r="42" spans="1:12" s="92" customFormat="1" ht="27" customHeight="1" x14ac:dyDescent="0.2">
      <c r="A42" s="85">
        <v>27</v>
      </c>
      <c r="B42" s="86" t="str">
        <f>'ПС Амурская_расчет аренды'!B43</f>
        <v>ПС 110/6 кВ "Амурская"
Ячейки 6кВ вводная II секция (в составе ЗРУ-6кВ)</v>
      </c>
      <c r="C42" s="87" t="s">
        <v>52</v>
      </c>
      <c r="D42" s="87" t="s">
        <v>30</v>
      </c>
      <c r="E42" s="87" t="s">
        <v>30</v>
      </c>
      <c r="F42" s="89">
        <f>'ПС Амурская_расчет аренды'!C43</f>
        <v>1721218.9200000002</v>
      </c>
      <c r="G42" s="93">
        <f>'ПС Амурская_расчет аренды'!D43</f>
        <v>360</v>
      </c>
      <c r="H42" s="94" t="str">
        <f>'ПС Амурская_расчет аренды'!E43</f>
        <v>14 3120160</v>
      </c>
      <c r="I42" s="89">
        <f t="shared" si="2"/>
        <v>4781.16</v>
      </c>
      <c r="J42" s="89">
        <v>0</v>
      </c>
      <c r="K42" s="89">
        <f t="shared" si="3"/>
        <v>0.48</v>
      </c>
      <c r="L42" s="89">
        <f t="shared" si="4"/>
        <v>4781.6400000000003</v>
      </c>
    </row>
    <row r="43" spans="1:12" s="92" customFormat="1" ht="27" customHeight="1" x14ac:dyDescent="0.2">
      <c r="A43" s="85">
        <v>28</v>
      </c>
      <c r="B43" s="86" t="str">
        <f>'ПС Амурская_расчет аренды'!B44</f>
        <v>ПС 110/6 кВ "Амурская"
Ячейки 6кВ секционная (в составе ЗРУ-6кВ)</v>
      </c>
      <c r="C43" s="87" t="s">
        <v>52</v>
      </c>
      <c r="D43" s="87" t="s">
        <v>30</v>
      </c>
      <c r="E43" s="87" t="s">
        <v>30</v>
      </c>
      <c r="F43" s="89">
        <f>'ПС Амурская_расчет аренды'!C44</f>
        <v>1812282.3000000003</v>
      </c>
      <c r="G43" s="93">
        <f>'ПС Амурская_расчет аренды'!D44</f>
        <v>360</v>
      </c>
      <c r="H43" s="94" t="str">
        <f>'ПС Амурская_расчет аренды'!E44</f>
        <v>14 3120160</v>
      </c>
      <c r="I43" s="89">
        <f t="shared" si="2"/>
        <v>5034.12</v>
      </c>
      <c r="J43" s="89">
        <v>0</v>
      </c>
      <c r="K43" s="89">
        <f t="shared" si="3"/>
        <v>0.5</v>
      </c>
      <c r="L43" s="89">
        <f t="shared" si="4"/>
        <v>5034.62</v>
      </c>
    </row>
    <row r="44" spans="1:12" s="92" customFormat="1" ht="27" customHeight="1" x14ac:dyDescent="0.2">
      <c r="A44" s="85">
        <v>29</v>
      </c>
      <c r="B44" s="86" t="str">
        <f>'ПС Амурская_расчет аренды'!B45</f>
        <v>ПС 110/6 кВ "Амурская"
Оборудование связи ПС "Амурская"</v>
      </c>
      <c r="C44" s="87" t="s">
        <v>52</v>
      </c>
      <c r="D44" s="87" t="s">
        <v>30</v>
      </c>
      <c r="E44" s="87" t="s">
        <v>68</v>
      </c>
      <c r="F44" s="89">
        <f>'ПС Амурская_расчет аренды'!C45</f>
        <v>6451411.5099999998</v>
      </c>
      <c r="G44" s="93">
        <f>'ПС Амурская_расчет аренды'!D45</f>
        <v>120</v>
      </c>
      <c r="H44" s="94" t="str">
        <f>'ПС Амурская_расчет аренды'!E45</f>
        <v>нет</v>
      </c>
      <c r="I44" s="89">
        <f t="shared" si="2"/>
        <v>53761.760000000002</v>
      </c>
      <c r="J44" s="89">
        <v>0</v>
      </c>
      <c r="K44" s="89">
        <f t="shared" si="3"/>
        <v>5.38</v>
      </c>
      <c r="L44" s="89">
        <f t="shared" si="4"/>
        <v>53767.14</v>
      </c>
    </row>
    <row r="45" spans="1:12" s="92" customFormat="1" ht="27" customHeight="1" x14ac:dyDescent="0.2">
      <c r="A45" s="85">
        <v>30</v>
      </c>
      <c r="B45" s="86" t="e">
        <f>'ПС Амурская_расчет аренды'!#REF!</f>
        <v>#REF!</v>
      </c>
      <c r="C45" s="87" t="s">
        <v>52</v>
      </c>
      <c r="D45" s="87" t="s">
        <v>30</v>
      </c>
      <c r="E45" s="87" t="s">
        <v>68</v>
      </c>
      <c r="F45" s="89" t="e">
        <f>'ПС Амурская_расчет аренды'!#REF!</f>
        <v>#REF!</v>
      </c>
      <c r="G45" s="93" t="e">
        <f>'ПС Амурская_расчет аренды'!#REF!</f>
        <v>#REF!</v>
      </c>
      <c r="H45" s="94" t="e">
        <f>'ПС Амурская_расчет аренды'!#REF!</f>
        <v>#REF!</v>
      </c>
      <c r="I45" s="89" t="e">
        <f t="shared" si="2"/>
        <v>#REF!</v>
      </c>
      <c r="J45" s="89">
        <v>0</v>
      </c>
      <c r="K45" s="89" t="e">
        <f t="shared" si="3"/>
        <v>#REF!</v>
      </c>
      <c r="L45" s="89" t="e">
        <f t="shared" si="4"/>
        <v>#REF!</v>
      </c>
    </row>
    <row r="46" spans="1:12" s="92" customFormat="1" ht="27" customHeight="1" x14ac:dyDescent="0.2">
      <c r="A46" s="85">
        <v>31</v>
      </c>
      <c r="B46" s="86" t="str">
        <f>'ПС Амурская_расчет аренды'!B46</f>
        <v>ПС 110/6 кВ "Амурская"
Оборудование телемеханики</v>
      </c>
      <c r="C46" s="87" t="s">
        <v>52</v>
      </c>
      <c r="D46" s="87" t="s">
        <v>30</v>
      </c>
      <c r="E46" s="87" t="s">
        <v>68</v>
      </c>
      <c r="F46" s="89">
        <f>'ПС Амурская_расчет аренды'!C46</f>
        <v>1908041.59</v>
      </c>
      <c r="G46" s="93">
        <f>'ПС Амурская_расчет аренды'!D46</f>
        <v>120</v>
      </c>
      <c r="H46" s="94" t="str">
        <f>'ПС Амурская_расчет аренды'!E46</f>
        <v>14 3222160</v>
      </c>
      <c r="I46" s="89">
        <f t="shared" si="2"/>
        <v>15900.35</v>
      </c>
      <c r="J46" s="89">
        <v>0</v>
      </c>
      <c r="K46" s="89">
        <f t="shared" si="3"/>
        <v>1.59</v>
      </c>
      <c r="L46" s="89">
        <f t="shared" si="4"/>
        <v>15901.94</v>
      </c>
    </row>
    <row r="47" spans="1:12" s="92" customFormat="1" ht="27" customHeight="1" x14ac:dyDescent="0.2">
      <c r="A47" s="85">
        <v>32</v>
      </c>
      <c r="B47" s="86" t="str">
        <f>'ПС Амурская_расчет аренды'!B47</f>
        <v>ПС 110/6 кВ "Амурская"
Оборудование РЗ и А</v>
      </c>
      <c r="C47" s="87" t="s">
        <v>52</v>
      </c>
      <c r="D47" s="87" t="s">
        <v>30</v>
      </c>
      <c r="E47" s="87" t="s">
        <v>68</v>
      </c>
      <c r="F47" s="89">
        <f>'ПС Амурская_расчет аренды'!C47</f>
        <v>8221169.5099999998</v>
      </c>
      <c r="G47" s="93">
        <f>'ПС Амурская_расчет аренды'!D47</f>
        <v>240</v>
      </c>
      <c r="H47" s="94" t="str">
        <f>'ПС Амурская_расчет аренды'!E47</f>
        <v>14 3120450</v>
      </c>
      <c r="I47" s="89">
        <f t="shared" si="2"/>
        <v>34254.870000000003</v>
      </c>
      <c r="J47" s="89">
        <v>0</v>
      </c>
      <c r="K47" s="89">
        <f t="shared" si="3"/>
        <v>3.43</v>
      </c>
      <c r="L47" s="89">
        <f t="shared" si="4"/>
        <v>34258.300000000003</v>
      </c>
    </row>
    <row r="48" spans="1:12" s="92" customFormat="1" ht="27" customHeight="1" x14ac:dyDescent="0.2">
      <c r="A48" s="85">
        <v>33</v>
      </c>
      <c r="B48" s="86" t="str">
        <f>'ПС Амурская_расчет аренды'!B48</f>
        <v>ПС 110/6 кВ "Амурская"
Оборудование автоматизации и управления</v>
      </c>
      <c r="C48" s="87" t="s">
        <v>52</v>
      </c>
      <c r="D48" s="87" t="s">
        <v>30</v>
      </c>
      <c r="E48" s="87" t="s">
        <v>68</v>
      </c>
      <c r="F48" s="89">
        <f>'ПС Амурская_расчет аренды'!C48</f>
        <v>5415663.8600000003</v>
      </c>
      <c r="G48" s="93">
        <f>'ПС Амурская_расчет аренды'!D48</f>
        <v>120</v>
      </c>
      <c r="H48" s="94" t="str">
        <f>'ПС Амурская_расчет аренды'!E48</f>
        <v>14 3120490</v>
      </c>
      <c r="I48" s="89">
        <f t="shared" si="2"/>
        <v>45130.53</v>
      </c>
      <c r="J48" s="89">
        <v>0</v>
      </c>
      <c r="K48" s="89">
        <f t="shared" si="3"/>
        <v>4.51</v>
      </c>
      <c r="L48" s="89">
        <f t="shared" si="4"/>
        <v>45135.040000000001</v>
      </c>
    </row>
    <row r="49" spans="1:12" s="92" customFormat="1" ht="27" customHeight="1" x14ac:dyDescent="0.2">
      <c r="A49" s="85">
        <v>34</v>
      </c>
      <c r="B49" s="86" t="str">
        <f>'ПС Амурская_расчет аренды'!B49</f>
        <v>ПС 110/6 кВ "Амурская"
Трансформатор силовой ТДН-25000 Т2</v>
      </c>
      <c r="C49" s="87" t="s">
        <v>52</v>
      </c>
      <c r="D49" s="87" t="s">
        <v>30</v>
      </c>
      <c r="E49" s="87" t="s">
        <v>68</v>
      </c>
      <c r="F49" s="89">
        <f>'ПС Амурская_расчет аренды'!C49</f>
        <v>18194184.149999999</v>
      </c>
      <c r="G49" s="93">
        <f>'ПС Амурская_расчет аренды'!D49</f>
        <v>360</v>
      </c>
      <c r="H49" s="94" t="str">
        <f>'ПС Амурская_расчет аренды'!E49</f>
        <v>14 3120010</v>
      </c>
      <c r="I49" s="89">
        <f t="shared" si="2"/>
        <v>50539.4</v>
      </c>
      <c r="J49" s="89">
        <v>0</v>
      </c>
      <c r="K49" s="89">
        <f t="shared" si="3"/>
        <v>5.05</v>
      </c>
      <c r="L49" s="89">
        <f t="shared" si="4"/>
        <v>50544.45</v>
      </c>
    </row>
    <row r="50" spans="1:12" s="92" customFormat="1" ht="27" customHeight="1" x14ac:dyDescent="0.2">
      <c r="A50" s="85">
        <v>35</v>
      </c>
      <c r="B50" s="86" t="str">
        <f>'ПС Амурская_расчет аренды'!B50</f>
        <v>ПС 110/6 кВ "Амурская"
Трансформатор силовой ТДН-25000 Т1</v>
      </c>
      <c r="C50" s="87" t="s">
        <v>52</v>
      </c>
      <c r="D50" s="87" t="s">
        <v>30</v>
      </c>
      <c r="E50" s="87" t="s">
        <v>68</v>
      </c>
      <c r="F50" s="89">
        <f>'ПС Амурская_расчет аренды'!C50</f>
        <v>18171858.629999999</v>
      </c>
      <c r="G50" s="93">
        <f>'ПС Амурская_расчет аренды'!D50</f>
        <v>360</v>
      </c>
      <c r="H50" s="94" t="str">
        <f>'ПС Амурская_расчет аренды'!E50</f>
        <v>14 3120010</v>
      </c>
      <c r="I50" s="89">
        <f t="shared" si="2"/>
        <v>50477.39</v>
      </c>
      <c r="J50" s="89">
        <v>0</v>
      </c>
      <c r="K50" s="89">
        <f t="shared" si="3"/>
        <v>5.05</v>
      </c>
      <c r="L50" s="89">
        <f t="shared" si="4"/>
        <v>50482.44</v>
      </c>
    </row>
    <row r="51" spans="1:12" s="92" customFormat="1" ht="27" customHeight="1" x14ac:dyDescent="0.2">
      <c r="A51" s="85">
        <v>36</v>
      </c>
      <c r="B51" s="86" t="str">
        <f>'ПС Амурская_расчет аренды'!B51</f>
        <v>ПС 110/6 кВ "Амурская"
Трансформатор собственных нужд ТЛС-63/6 № 1</v>
      </c>
      <c r="C51" s="87" t="s">
        <v>52</v>
      </c>
      <c r="D51" s="87" t="s">
        <v>30</v>
      </c>
      <c r="E51" s="87" t="s">
        <v>30</v>
      </c>
      <c r="F51" s="89">
        <f>'ПС Амурская_расчет аренды'!C51</f>
        <v>219404</v>
      </c>
      <c r="G51" s="93">
        <f>'ПС Амурская_расчет аренды'!D51</f>
        <v>240</v>
      </c>
      <c r="H51" s="94" t="str">
        <f>'ПС Амурская_расчет аренды'!E51</f>
        <v>14 3115010</v>
      </c>
      <c r="I51" s="89">
        <f t="shared" si="2"/>
        <v>914.18</v>
      </c>
      <c r="J51" s="89">
        <v>0</v>
      </c>
      <c r="K51" s="89">
        <f t="shared" si="3"/>
        <v>0.09</v>
      </c>
      <c r="L51" s="89">
        <f t="shared" si="4"/>
        <v>914.27</v>
      </c>
    </row>
    <row r="52" spans="1:12" s="92" customFormat="1" ht="27" customHeight="1" x14ac:dyDescent="0.2">
      <c r="A52" s="85">
        <v>37</v>
      </c>
      <c r="B52" s="86" t="str">
        <f>'ПС Амурская_расчет аренды'!B52</f>
        <v>ПС 110/6 кВ "Амурская"
Трансформатор собственных нужд ТЛС-63/6 № 2</v>
      </c>
      <c r="C52" s="87" t="s">
        <v>52</v>
      </c>
      <c r="D52" s="87" t="s">
        <v>30</v>
      </c>
      <c r="E52" s="87" t="s">
        <v>30</v>
      </c>
      <c r="F52" s="89">
        <f>'ПС Амурская_расчет аренды'!C52</f>
        <v>219404</v>
      </c>
      <c r="G52" s="93">
        <f>'ПС Амурская_расчет аренды'!D52</f>
        <v>240</v>
      </c>
      <c r="H52" s="94" t="str">
        <f>'ПС Амурская_расчет аренды'!E52</f>
        <v>14 3115010</v>
      </c>
      <c r="I52" s="89">
        <f t="shared" si="2"/>
        <v>914.18</v>
      </c>
      <c r="J52" s="89">
        <v>0</v>
      </c>
      <c r="K52" s="89">
        <f t="shared" si="3"/>
        <v>0.09</v>
      </c>
      <c r="L52" s="89">
        <f t="shared" si="4"/>
        <v>914.27</v>
      </c>
    </row>
    <row r="53" spans="1:12" s="92" customFormat="1" ht="27" customHeight="1" x14ac:dyDescent="0.2">
      <c r="A53" s="85">
        <v>38</v>
      </c>
      <c r="B53" s="86" t="str">
        <f>'ПС Амурская_расчет аренды'!B53</f>
        <v>ПС 110/6 кВ "Амурская"
ЗРУ КРУН-6кВ (ячейки ВВ/ТЕL-10-20/1000-E2 - 21 шт.)</v>
      </c>
      <c r="C53" s="87" t="s">
        <v>52</v>
      </c>
      <c r="D53" s="87" t="s">
        <v>30</v>
      </c>
      <c r="E53" s="87" t="s">
        <v>30</v>
      </c>
      <c r="F53" s="89">
        <f>'ПС Амурская_расчет аренды'!C53</f>
        <v>15008481.16</v>
      </c>
      <c r="G53" s="93">
        <f>'ПС Амурская_расчет аренды'!D53</f>
        <v>300</v>
      </c>
      <c r="H53" s="94" t="str">
        <f>'ПС Амурская_расчет аренды'!E53</f>
        <v>14 3120160</v>
      </c>
      <c r="I53" s="89">
        <f t="shared" si="2"/>
        <v>50028.27</v>
      </c>
      <c r="J53" s="89">
        <v>0</v>
      </c>
      <c r="K53" s="89">
        <f t="shared" si="3"/>
        <v>5</v>
      </c>
      <c r="L53" s="89">
        <f t="shared" si="4"/>
        <v>50033.27</v>
      </c>
    </row>
    <row r="54" spans="1:12" s="92" customFormat="1" ht="27" customHeight="1" x14ac:dyDescent="0.2">
      <c r="A54" s="85">
        <v>39</v>
      </c>
      <c r="B54" s="86" t="str">
        <f>'ПС Амурская_расчет аренды'!B54</f>
        <v xml:space="preserve">ПС 110/6 кВ "Амурская"
Монитор 19" Samsung </v>
      </c>
      <c r="C54" s="87" t="s">
        <v>52</v>
      </c>
      <c r="D54" s="87" t="s">
        <v>30</v>
      </c>
      <c r="E54" s="87" t="s">
        <v>30</v>
      </c>
      <c r="F54" s="89">
        <f>'ПС Амурская_расчет аренды'!C54</f>
        <v>6325</v>
      </c>
      <c r="G54" s="93">
        <f>'ПС Амурская_расчет аренды'!D54</f>
        <v>36</v>
      </c>
      <c r="H54" s="94" t="str">
        <f>'ПС Амурская_расчет аренды'!E54</f>
        <v>нет</v>
      </c>
      <c r="I54" s="89">
        <f t="shared" si="2"/>
        <v>175.69</v>
      </c>
      <c r="J54" s="89">
        <v>0</v>
      </c>
      <c r="K54" s="89">
        <f t="shared" si="3"/>
        <v>0.02</v>
      </c>
      <c r="L54" s="89">
        <f t="shared" si="4"/>
        <v>175.71</v>
      </c>
    </row>
    <row r="55" spans="1:12" s="92" customFormat="1" ht="27" customHeight="1" x14ac:dyDescent="0.2">
      <c r="A55" s="85">
        <v>40</v>
      </c>
      <c r="B55" s="86" t="str">
        <f>'ПС Амурская_расчет аренды'!B55</f>
        <v>ПС 110/6 кВ "Амурская"
Системный блок (Intel Core 2 Duo)</v>
      </c>
      <c r="C55" s="87" t="s">
        <v>52</v>
      </c>
      <c r="D55" s="87" t="s">
        <v>30</v>
      </c>
      <c r="E55" s="87" t="s">
        <v>30</v>
      </c>
      <c r="F55" s="89">
        <f>'ПС Амурская_расчет аренды'!C55</f>
        <v>29828.41</v>
      </c>
      <c r="G55" s="93">
        <f>'ПС Амурская_расчет аренды'!D55</f>
        <v>36</v>
      </c>
      <c r="H55" s="94" t="str">
        <f>'ПС Амурская_расчет аренды'!E55</f>
        <v>нет</v>
      </c>
      <c r="I55" s="89">
        <f t="shared" si="2"/>
        <v>828.57</v>
      </c>
      <c r="J55" s="89">
        <v>0</v>
      </c>
      <c r="K55" s="89">
        <f t="shared" si="3"/>
        <v>0.08</v>
      </c>
      <c r="L55" s="89">
        <f t="shared" si="4"/>
        <v>828.65</v>
      </c>
    </row>
    <row r="56" spans="1:12" s="92" customFormat="1" ht="27" customHeight="1" x14ac:dyDescent="0.2">
      <c r="A56" s="85">
        <v>41</v>
      </c>
      <c r="B56" s="86" t="str">
        <f>'ПС Амурская_расчет аренды'!B56</f>
        <v xml:space="preserve">ПС 110/6 кВ "Амурская"
Принтер HP LaserJetP2055dn </v>
      </c>
      <c r="C56" s="87" t="s">
        <v>52</v>
      </c>
      <c r="D56" s="87" t="s">
        <v>30</v>
      </c>
      <c r="E56" s="87" t="s">
        <v>30</v>
      </c>
      <c r="F56" s="89">
        <f>'ПС Амурская_расчет аренды'!C56</f>
        <v>16364.5</v>
      </c>
      <c r="G56" s="93">
        <f>'ПС Амурская_расчет аренды'!D56</f>
        <v>36</v>
      </c>
      <c r="H56" s="94" t="str">
        <f>'ПС Амурская_расчет аренды'!E56</f>
        <v>нет</v>
      </c>
      <c r="I56" s="89">
        <f t="shared" si="2"/>
        <v>454.57</v>
      </c>
      <c r="J56" s="89">
        <v>0</v>
      </c>
      <c r="K56" s="89">
        <f t="shared" si="3"/>
        <v>0.05</v>
      </c>
      <c r="L56" s="89">
        <f t="shared" si="4"/>
        <v>454.62</v>
      </c>
    </row>
    <row r="57" spans="1:12" s="92" customFormat="1" ht="48" x14ac:dyDescent="0.2">
      <c r="A57" s="85">
        <v>42</v>
      </c>
      <c r="B57" s="95" t="s">
        <v>48</v>
      </c>
      <c r="C57" s="87"/>
      <c r="D57" s="87" t="s">
        <v>30</v>
      </c>
      <c r="E57" s="87" t="s">
        <v>30</v>
      </c>
      <c r="F57" s="87" t="s">
        <v>30</v>
      </c>
      <c r="G57" s="87" t="s">
        <v>30</v>
      </c>
      <c r="H57" s="87" t="s">
        <v>30</v>
      </c>
      <c r="I57" s="89" t="s">
        <v>30</v>
      </c>
      <c r="J57" s="89" t="s">
        <v>30</v>
      </c>
      <c r="K57" s="89" t="s">
        <v>30</v>
      </c>
      <c r="L57" s="89">
        <v>24128.63</v>
      </c>
    </row>
    <row r="58" spans="1:12" s="92" customFormat="1" ht="48" x14ac:dyDescent="0.2">
      <c r="A58" s="85">
        <v>43</v>
      </c>
      <c r="B58" s="95" t="s">
        <v>47</v>
      </c>
      <c r="C58" s="87"/>
      <c r="D58" s="87" t="s">
        <v>30</v>
      </c>
      <c r="E58" s="87" t="s">
        <v>30</v>
      </c>
      <c r="F58" s="87" t="s">
        <v>30</v>
      </c>
      <c r="G58" s="87" t="s">
        <v>30</v>
      </c>
      <c r="H58" s="87" t="s">
        <v>30</v>
      </c>
      <c r="I58" s="89" t="s">
        <v>30</v>
      </c>
      <c r="J58" s="89" t="s">
        <v>30</v>
      </c>
      <c r="K58" s="89" t="s">
        <v>30</v>
      </c>
      <c r="L58" s="89">
        <v>320.83999999999997</v>
      </c>
    </row>
    <row r="59" spans="1:12" s="100" customFormat="1" ht="15" customHeight="1" x14ac:dyDescent="0.2">
      <c r="A59" s="147" t="s">
        <v>44</v>
      </c>
      <c r="B59" s="148"/>
      <c r="C59" s="96"/>
      <c r="D59" s="96"/>
      <c r="E59" s="96"/>
      <c r="F59" s="97" t="e">
        <f>SUM(F16:F56)</f>
        <v>#REF!</v>
      </c>
      <c r="G59" s="98"/>
      <c r="H59" s="99"/>
      <c r="I59" s="97" t="e">
        <f>SUM(I16:I56)</f>
        <v>#REF!</v>
      </c>
      <c r="J59" s="97">
        <f>SUM(J16:J56)</f>
        <v>2724.35</v>
      </c>
      <c r="K59" s="97" t="e">
        <f>SUM(K16:K56)</f>
        <v>#REF!</v>
      </c>
      <c r="L59" s="97" t="e">
        <f>SUM(L16:L58)</f>
        <v>#REF!</v>
      </c>
    </row>
    <row r="60" spans="1:12" s="100" customFormat="1" ht="15" customHeight="1" x14ac:dyDescent="0.2">
      <c r="A60" s="147" t="s">
        <v>45</v>
      </c>
      <c r="B60" s="148"/>
      <c r="C60" s="96"/>
      <c r="D60" s="96"/>
      <c r="E60" s="96"/>
      <c r="F60" s="97"/>
      <c r="G60" s="98"/>
      <c r="H60" s="99"/>
      <c r="I60" s="97"/>
      <c r="J60" s="97"/>
      <c r="K60" s="97"/>
      <c r="L60" s="97" t="e">
        <f>ROUND(L59*0.18,2)</f>
        <v>#REF!</v>
      </c>
    </row>
    <row r="61" spans="1:12" s="100" customFormat="1" ht="15" customHeight="1" x14ac:dyDescent="0.2">
      <c r="A61" s="147" t="s">
        <v>46</v>
      </c>
      <c r="B61" s="148"/>
      <c r="C61" s="96"/>
      <c r="D61" s="96"/>
      <c r="E61" s="96"/>
      <c r="F61" s="97"/>
      <c r="G61" s="98"/>
      <c r="H61" s="99"/>
      <c r="I61" s="97"/>
      <c r="J61" s="97"/>
      <c r="K61" s="97"/>
      <c r="L61" s="97" t="e">
        <f>L59+L60</f>
        <v>#REF!</v>
      </c>
    </row>
    <row r="63" spans="1:12" ht="14.25" customHeight="1" x14ac:dyDescent="0.2">
      <c r="B63" s="149" t="s">
        <v>75</v>
      </c>
      <c r="C63" s="149"/>
      <c r="D63" s="149"/>
      <c r="E63" s="149"/>
      <c r="F63" s="149"/>
      <c r="G63" s="149"/>
      <c r="H63" s="149"/>
      <c r="I63" s="149"/>
      <c r="J63" s="149"/>
      <c r="K63" s="149"/>
      <c r="L63" s="149"/>
    </row>
    <row r="67" spans="1:12" s="105" customFormat="1" ht="15" customHeight="1" x14ac:dyDescent="0.2">
      <c r="A67" s="101"/>
      <c r="B67" s="102" t="s">
        <v>24</v>
      </c>
      <c r="C67" s="102"/>
      <c r="D67" s="102"/>
      <c r="E67" s="102"/>
      <c r="F67" s="103"/>
      <c r="G67" s="104"/>
      <c r="I67" s="106" t="s">
        <v>49</v>
      </c>
      <c r="J67" s="73"/>
      <c r="K67" s="73"/>
      <c r="L67" s="73"/>
    </row>
    <row r="68" spans="1:12" s="105" customFormat="1" ht="15" customHeight="1" x14ac:dyDescent="0.2">
      <c r="A68" s="101"/>
      <c r="B68" s="102" t="s">
        <v>25</v>
      </c>
      <c r="C68" s="102"/>
      <c r="D68" s="102"/>
      <c r="E68" s="102"/>
      <c r="F68" s="103"/>
      <c r="G68" s="104"/>
      <c r="I68" s="106" t="s">
        <v>50</v>
      </c>
      <c r="J68" s="73"/>
      <c r="K68" s="73"/>
      <c r="L68" s="73"/>
    </row>
    <row r="69" spans="1:12" s="105" customFormat="1" ht="15" x14ac:dyDescent="0.2">
      <c r="A69" s="101"/>
      <c r="B69" s="107"/>
      <c r="C69" s="107"/>
      <c r="D69" s="107"/>
      <c r="E69" s="107"/>
      <c r="F69" s="108"/>
      <c r="G69" s="109"/>
      <c r="I69" s="106"/>
      <c r="J69" s="73"/>
      <c r="K69" s="73"/>
      <c r="L69" s="73"/>
    </row>
    <row r="70" spans="1:12" s="105" customFormat="1" ht="14.25" x14ac:dyDescent="0.2">
      <c r="A70" s="101"/>
      <c r="B70" s="107" t="s">
        <v>26</v>
      </c>
      <c r="C70" s="107"/>
      <c r="D70" s="107"/>
      <c r="E70" s="107"/>
      <c r="F70" s="108"/>
      <c r="G70" s="109"/>
      <c r="I70" s="110" t="s">
        <v>26</v>
      </c>
      <c r="J70" s="73"/>
      <c r="K70" s="73"/>
      <c r="L70" s="73"/>
    </row>
    <row r="71" spans="1:12" s="105" customFormat="1" ht="16.5" customHeight="1" x14ac:dyDescent="0.2">
      <c r="A71" s="101"/>
      <c r="B71" s="107" t="s">
        <v>27</v>
      </c>
      <c r="C71" s="107"/>
      <c r="D71" s="107"/>
      <c r="E71" s="107"/>
      <c r="F71" s="108"/>
      <c r="G71" s="109"/>
      <c r="I71" s="110" t="s">
        <v>51</v>
      </c>
      <c r="J71" s="73"/>
      <c r="K71" s="73"/>
      <c r="L71" s="73"/>
    </row>
    <row r="72" spans="1:12" s="105" customFormat="1" ht="15" x14ac:dyDescent="0.2">
      <c r="A72" s="101"/>
      <c r="B72" s="107"/>
      <c r="C72" s="107"/>
      <c r="D72" s="107"/>
      <c r="E72" s="107"/>
      <c r="F72" s="111"/>
      <c r="G72" s="108"/>
      <c r="I72" s="106"/>
      <c r="J72" s="73"/>
      <c r="K72" s="73"/>
      <c r="L72" s="73"/>
    </row>
    <row r="73" spans="1:12" s="105" customFormat="1" ht="14.25" x14ac:dyDescent="0.2">
      <c r="A73" s="101"/>
      <c r="B73" s="107" t="s">
        <v>28</v>
      </c>
      <c r="C73" s="107"/>
      <c r="D73" s="107"/>
      <c r="E73" s="107"/>
      <c r="F73" s="111"/>
      <c r="G73" s="108"/>
      <c r="I73" s="110" t="s">
        <v>28</v>
      </c>
      <c r="J73" s="73"/>
      <c r="K73" s="73"/>
      <c r="L73" s="73"/>
    </row>
    <row r="74" spans="1:12" x14ac:dyDescent="0.2">
      <c r="A74" s="112"/>
      <c r="B74" s="113"/>
      <c r="C74" s="113"/>
      <c r="D74" s="113"/>
      <c r="E74" s="113"/>
      <c r="F74" s="114"/>
      <c r="G74" s="115"/>
      <c r="H74" s="116"/>
    </row>
    <row r="75" spans="1:12" x14ac:dyDescent="0.2">
      <c r="A75" s="112"/>
      <c r="B75" s="113"/>
      <c r="C75" s="113"/>
      <c r="D75" s="113"/>
      <c r="E75" s="113"/>
      <c r="F75" s="114"/>
      <c r="G75" s="115"/>
      <c r="H75" s="116"/>
    </row>
    <row r="76" spans="1:12" x14ac:dyDescent="0.2">
      <c r="A76" s="112"/>
      <c r="B76" s="113"/>
      <c r="C76" s="113"/>
      <c r="D76" s="113"/>
      <c r="E76" s="113"/>
      <c r="F76" s="114"/>
      <c r="G76" s="115"/>
      <c r="H76" s="116"/>
    </row>
    <row r="77" spans="1:12" x14ac:dyDescent="0.2">
      <c r="A77" s="112"/>
      <c r="B77" s="113"/>
      <c r="C77" s="113"/>
      <c r="D77" s="113"/>
      <c r="E77" s="113"/>
      <c r="F77" s="114"/>
      <c r="G77" s="115"/>
      <c r="H77" s="116"/>
    </row>
    <row r="78" spans="1:12" x14ac:dyDescent="0.2">
      <c r="A78" s="112"/>
      <c r="B78" s="113"/>
      <c r="C78" s="113"/>
      <c r="D78" s="113"/>
      <c r="E78" s="113"/>
      <c r="F78" s="117"/>
      <c r="G78" s="115"/>
      <c r="H78" s="116"/>
    </row>
    <row r="79" spans="1:12" x14ac:dyDescent="0.2">
      <c r="A79" s="112"/>
      <c r="B79" s="113"/>
      <c r="C79" s="113"/>
      <c r="D79" s="113"/>
      <c r="E79" s="113"/>
      <c r="F79" s="114"/>
      <c r="G79" s="115"/>
      <c r="H79" s="116"/>
    </row>
    <row r="80" spans="1:12" x14ac:dyDescent="0.2">
      <c r="A80" s="112"/>
      <c r="B80" s="113"/>
      <c r="C80" s="113"/>
      <c r="D80" s="113"/>
      <c r="E80" s="113"/>
      <c r="F80" s="114"/>
      <c r="G80" s="115"/>
      <c r="H80" s="116"/>
    </row>
    <row r="81" spans="1:12" x14ac:dyDescent="0.2">
      <c r="A81" s="112"/>
      <c r="B81" s="113"/>
      <c r="C81" s="113"/>
      <c r="D81" s="113"/>
      <c r="E81" s="113"/>
      <c r="F81" s="114"/>
      <c r="G81" s="115"/>
      <c r="H81" s="116"/>
    </row>
    <row r="82" spans="1:12" x14ac:dyDescent="0.2">
      <c r="A82" s="112"/>
      <c r="B82" s="113"/>
      <c r="C82" s="113"/>
      <c r="D82" s="113"/>
      <c r="E82" s="113"/>
      <c r="F82" s="114"/>
      <c r="G82" s="115"/>
      <c r="H82" s="116"/>
    </row>
    <row r="83" spans="1:12" x14ac:dyDescent="0.2">
      <c r="A83" s="112"/>
      <c r="B83" s="113"/>
      <c r="C83" s="113"/>
      <c r="D83" s="113"/>
      <c r="E83" s="113"/>
      <c r="F83" s="114"/>
      <c r="G83" s="115"/>
      <c r="H83" s="116"/>
    </row>
    <row r="84" spans="1:12" x14ac:dyDescent="0.2">
      <c r="A84" s="112"/>
      <c r="B84" s="113"/>
      <c r="C84" s="113"/>
      <c r="D84" s="113"/>
      <c r="E84" s="113"/>
      <c r="F84" s="114"/>
      <c r="G84" s="115"/>
      <c r="H84" s="116"/>
    </row>
    <row r="85" spans="1:12" x14ac:dyDescent="0.2">
      <c r="A85" s="112"/>
      <c r="B85" s="113"/>
      <c r="C85" s="113"/>
      <c r="D85" s="113"/>
      <c r="E85" s="113"/>
      <c r="F85" s="114"/>
      <c r="G85" s="115"/>
      <c r="H85" s="116"/>
    </row>
    <row r="86" spans="1:12" x14ac:dyDescent="0.2">
      <c r="A86" s="112"/>
      <c r="B86" s="113"/>
      <c r="C86" s="113"/>
      <c r="D86" s="113"/>
      <c r="E86" s="113"/>
      <c r="F86" s="114"/>
      <c r="G86" s="115"/>
      <c r="H86" s="116"/>
    </row>
    <row r="87" spans="1:12" x14ac:dyDescent="0.2">
      <c r="A87" s="112"/>
      <c r="B87" s="113"/>
      <c r="C87" s="113"/>
      <c r="D87" s="113"/>
      <c r="E87" s="113"/>
      <c r="F87" s="114"/>
      <c r="G87" s="115"/>
      <c r="H87" s="116"/>
    </row>
    <row r="88" spans="1:12" x14ac:dyDescent="0.2">
      <c r="A88" s="112"/>
      <c r="B88" s="113"/>
      <c r="C88" s="113"/>
      <c r="D88" s="113"/>
      <c r="E88" s="113"/>
      <c r="F88" s="114"/>
      <c r="G88" s="115"/>
      <c r="H88" s="116"/>
    </row>
    <row r="89" spans="1:12" x14ac:dyDescent="0.2">
      <c r="A89" s="112"/>
      <c r="B89" s="113"/>
      <c r="C89" s="113"/>
      <c r="D89" s="113"/>
      <c r="E89" s="113"/>
      <c r="F89" s="114"/>
      <c r="G89" s="115"/>
      <c r="H89" s="116"/>
    </row>
    <row r="90" spans="1:12" x14ac:dyDescent="0.2">
      <c r="A90" s="112"/>
      <c r="B90" s="113"/>
      <c r="C90" s="113"/>
      <c r="D90" s="113"/>
      <c r="E90" s="113"/>
      <c r="F90" s="114"/>
      <c r="G90" s="115"/>
      <c r="H90" s="116"/>
      <c r="I90" s="118"/>
      <c r="J90" s="118"/>
      <c r="K90" s="118"/>
      <c r="L90" s="118"/>
    </row>
    <row r="91" spans="1:12" x14ac:dyDescent="0.2">
      <c r="A91" s="112"/>
      <c r="B91" s="113"/>
      <c r="C91" s="113"/>
      <c r="D91" s="113"/>
      <c r="E91" s="113"/>
      <c r="F91" s="114"/>
      <c r="G91" s="115"/>
      <c r="H91" s="116"/>
      <c r="I91" s="118"/>
      <c r="J91" s="118"/>
      <c r="K91" s="118"/>
      <c r="L91" s="118"/>
    </row>
    <row r="92" spans="1:12" x14ac:dyDescent="0.2">
      <c r="A92" s="112"/>
      <c r="B92" s="113"/>
      <c r="C92" s="113"/>
      <c r="D92" s="113"/>
      <c r="E92" s="113"/>
      <c r="F92" s="114"/>
      <c r="G92" s="115"/>
      <c r="H92" s="116"/>
      <c r="I92" s="118"/>
      <c r="J92" s="118"/>
      <c r="K92" s="118"/>
      <c r="L92" s="118"/>
    </row>
    <row r="93" spans="1:12" x14ac:dyDescent="0.2">
      <c r="A93" s="112"/>
      <c r="B93" s="113"/>
      <c r="C93" s="113"/>
      <c r="D93" s="113"/>
      <c r="E93" s="113"/>
      <c r="F93" s="114"/>
      <c r="G93" s="115"/>
      <c r="H93" s="116"/>
    </row>
    <row r="94" spans="1:12" x14ac:dyDescent="0.2">
      <c r="A94" s="112"/>
      <c r="B94" s="113"/>
      <c r="C94" s="113"/>
      <c r="D94" s="113"/>
      <c r="E94" s="113"/>
      <c r="F94" s="114"/>
      <c r="G94" s="115"/>
      <c r="H94" s="116"/>
    </row>
    <row r="95" spans="1:12" x14ac:dyDescent="0.2">
      <c r="A95" s="112"/>
      <c r="B95" s="113"/>
      <c r="C95" s="113"/>
      <c r="D95" s="113"/>
      <c r="E95" s="113"/>
      <c r="F95" s="114"/>
      <c r="G95" s="115"/>
      <c r="H95" s="116"/>
    </row>
    <row r="96" spans="1:12" x14ac:dyDescent="0.2">
      <c r="A96" s="112"/>
      <c r="B96" s="113"/>
      <c r="C96" s="113"/>
      <c r="D96" s="113"/>
      <c r="E96" s="113"/>
      <c r="F96" s="114"/>
      <c r="G96" s="115"/>
      <c r="H96" s="116"/>
    </row>
    <row r="97" spans="1:12" x14ac:dyDescent="0.2">
      <c r="A97" s="112"/>
      <c r="B97" s="113"/>
      <c r="C97" s="113"/>
      <c r="D97" s="113"/>
      <c r="E97" s="113"/>
      <c r="F97" s="114"/>
      <c r="G97" s="115"/>
      <c r="H97" s="116"/>
    </row>
    <row r="98" spans="1:12" x14ac:dyDescent="0.2">
      <c r="A98" s="112"/>
      <c r="B98" s="113"/>
      <c r="C98" s="113"/>
      <c r="D98" s="113"/>
      <c r="E98" s="113"/>
      <c r="F98" s="114"/>
      <c r="G98" s="115"/>
      <c r="H98" s="116"/>
    </row>
    <row r="99" spans="1:12" s="118" customFormat="1" x14ac:dyDescent="0.2">
      <c r="A99" s="119"/>
      <c r="B99" s="120"/>
      <c r="C99" s="120"/>
      <c r="D99" s="120"/>
      <c r="E99" s="120"/>
      <c r="F99" s="121"/>
      <c r="G99" s="119"/>
      <c r="H99" s="119"/>
      <c r="I99" s="73"/>
      <c r="J99" s="73"/>
      <c r="K99" s="73"/>
      <c r="L99" s="73"/>
    </row>
    <row r="100" spans="1:12" s="118" customFormat="1" x14ac:dyDescent="0.2">
      <c r="A100" s="119"/>
      <c r="B100" s="120"/>
      <c r="C100" s="120"/>
      <c r="D100" s="120"/>
      <c r="E100" s="120"/>
      <c r="F100" s="121"/>
      <c r="G100" s="119"/>
      <c r="H100" s="119"/>
      <c r="I100" s="73"/>
      <c r="J100" s="73"/>
      <c r="K100" s="73"/>
      <c r="L100" s="73"/>
    </row>
    <row r="101" spans="1:12" s="118" customFormat="1" x14ac:dyDescent="0.2">
      <c r="A101" s="119"/>
      <c r="B101" s="120"/>
      <c r="C101" s="120"/>
      <c r="D101" s="120"/>
      <c r="E101" s="120"/>
      <c r="F101" s="121"/>
      <c r="G101" s="119"/>
      <c r="H101" s="119"/>
      <c r="I101" s="73"/>
      <c r="J101" s="73"/>
      <c r="K101" s="73"/>
      <c r="L101" s="73"/>
    </row>
    <row r="102" spans="1:12" ht="56.25" hidden="1" customHeight="1" x14ac:dyDescent="0.2">
      <c r="B102" s="122" t="s">
        <v>14</v>
      </c>
      <c r="C102" s="122"/>
      <c r="D102" s="122"/>
      <c r="E102" s="122"/>
    </row>
    <row r="103" spans="1:12" ht="56.25" hidden="1" customHeight="1" x14ac:dyDescent="0.2">
      <c r="B103" s="123" t="s">
        <v>3</v>
      </c>
      <c r="C103" s="123"/>
      <c r="D103" s="123"/>
      <c r="E103" s="123"/>
    </row>
    <row r="104" spans="1:12" ht="56.25" hidden="1" customHeight="1" x14ac:dyDescent="0.2">
      <c r="B104" s="124" t="s">
        <v>2</v>
      </c>
      <c r="C104" s="124"/>
      <c r="D104" s="124"/>
      <c r="E104" s="124"/>
      <c r="H104" s="73" t="s">
        <v>13</v>
      </c>
    </row>
    <row r="105" spans="1:12" ht="56.25" hidden="1" customHeight="1" x14ac:dyDescent="0.2">
      <c r="B105" s="123" t="s">
        <v>4</v>
      </c>
      <c r="C105" s="123"/>
      <c r="D105" s="123"/>
      <c r="E105" s="123"/>
    </row>
    <row r="106" spans="1:12" ht="56.25" hidden="1" customHeight="1" x14ac:dyDescent="0.2">
      <c r="B106" s="124" t="s">
        <v>5</v>
      </c>
      <c r="C106" s="124"/>
      <c r="D106" s="124"/>
      <c r="E106" s="124"/>
      <c r="H106" s="73" t="s">
        <v>13</v>
      </c>
    </row>
    <row r="107" spans="1:12" ht="56.25" hidden="1" customHeight="1" x14ac:dyDescent="0.2">
      <c r="B107" s="123" t="s">
        <v>6</v>
      </c>
      <c r="C107" s="123"/>
      <c r="D107" s="123"/>
      <c r="E107" s="123"/>
    </row>
    <row r="108" spans="1:12" ht="56.25" hidden="1" customHeight="1" x14ac:dyDescent="0.2">
      <c r="B108" s="122" t="s">
        <v>7</v>
      </c>
      <c r="C108" s="122"/>
      <c r="D108" s="122"/>
      <c r="E108" s="122"/>
      <c r="H108" s="73" t="s">
        <v>13</v>
      </c>
    </row>
    <row r="109" spans="1:12" ht="56.25" hidden="1" customHeight="1" x14ac:dyDescent="0.2">
      <c r="B109" s="122" t="s">
        <v>8</v>
      </c>
      <c r="C109" s="122"/>
      <c r="D109" s="122"/>
      <c r="E109" s="122"/>
      <c r="H109" s="73" t="s">
        <v>13</v>
      </c>
    </row>
    <row r="110" spans="1:12" ht="56.25" hidden="1" customHeight="1" x14ac:dyDescent="0.2">
      <c r="B110" s="122" t="s">
        <v>9</v>
      </c>
      <c r="C110" s="122"/>
      <c r="D110" s="122"/>
      <c r="E110" s="122"/>
      <c r="H110" s="73" t="s">
        <v>13</v>
      </c>
    </row>
    <row r="111" spans="1:12" ht="56.25" hidden="1" customHeight="1" x14ac:dyDescent="0.2">
      <c r="B111" s="122" t="s">
        <v>10</v>
      </c>
      <c r="C111" s="122"/>
      <c r="D111" s="122"/>
      <c r="E111" s="122"/>
      <c r="H111" s="73" t="s">
        <v>13</v>
      </c>
    </row>
    <row r="112" spans="1:12" ht="56.25" hidden="1" customHeight="1" x14ac:dyDescent="0.2">
      <c r="B112" s="125" t="s">
        <v>15</v>
      </c>
      <c r="C112" s="125"/>
      <c r="D112" s="125"/>
      <c r="E112" s="125"/>
      <c r="H112" s="73" t="s">
        <v>13</v>
      </c>
    </row>
    <row r="113" spans="2:8" ht="56.25" hidden="1" customHeight="1" x14ac:dyDescent="0.2">
      <c r="B113" s="125" t="s">
        <v>16</v>
      </c>
      <c r="C113" s="125"/>
      <c r="D113" s="125"/>
      <c r="E113" s="125"/>
      <c r="H113" s="73" t="s">
        <v>13</v>
      </c>
    </row>
    <row r="114" spans="2:8" ht="56.25" hidden="1" customHeight="1" x14ac:dyDescent="0.2">
      <c r="B114" s="126" t="s">
        <v>11</v>
      </c>
      <c r="C114" s="126"/>
      <c r="D114" s="126"/>
      <c r="E114" s="126"/>
      <c r="F114" s="127"/>
      <c r="H114" s="73" t="s">
        <v>13</v>
      </c>
    </row>
    <row r="115" spans="2:8" ht="56.25" hidden="1" customHeight="1" x14ac:dyDescent="0.2">
      <c r="B115" s="126" t="s">
        <v>17</v>
      </c>
      <c r="C115" s="126"/>
      <c r="D115" s="126"/>
      <c r="E115" s="126"/>
      <c r="F115" s="127"/>
      <c r="H115" s="73" t="s">
        <v>13</v>
      </c>
    </row>
    <row r="116" spans="2:8" ht="56.25" hidden="1" customHeight="1" x14ac:dyDescent="0.2">
      <c r="B116" s="126" t="s">
        <v>18</v>
      </c>
      <c r="C116" s="126"/>
      <c r="D116" s="126"/>
      <c r="E116" s="126"/>
      <c r="F116" s="127"/>
      <c r="H116" s="73" t="s">
        <v>13</v>
      </c>
    </row>
    <row r="117" spans="2:8" ht="56.25" hidden="1" customHeight="1" x14ac:dyDescent="0.2">
      <c r="B117" s="126" t="s">
        <v>19</v>
      </c>
      <c r="C117" s="126"/>
      <c r="D117" s="126"/>
      <c r="E117" s="126"/>
      <c r="F117" s="127"/>
      <c r="H117" s="73" t="s">
        <v>13</v>
      </c>
    </row>
    <row r="118" spans="2:8" ht="56.25" hidden="1" customHeight="1" x14ac:dyDescent="0.2">
      <c r="B118" s="122" t="s">
        <v>20</v>
      </c>
      <c r="C118" s="122"/>
      <c r="D118" s="122"/>
      <c r="E118" s="122"/>
      <c r="H118" s="73" t="s">
        <v>13</v>
      </c>
    </row>
    <row r="119" spans="2:8" ht="56.25" hidden="1" customHeight="1" x14ac:dyDescent="0.2">
      <c r="B119" s="122" t="s">
        <v>21</v>
      </c>
      <c r="C119" s="122"/>
      <c r="D119" s="122"/>
      <c r="E119" s="122"/>
      <c r="H119" s="73" t="s">
        <v>13</v>
      </c>
    </row>
    <row r="120" spans="2:8" ht="56.25" hidden="1" customHeight="1" x14ac:dyDescent="0.2">
      <c r="B120" s="122" t="s">
        <v>22</v>
      </c>
      <c r="C120" s="122"/>
      <c r="D120" s="122"/>
      <c r="E120" s="122"/>
      <c r="H120" s="73" t="s">
        <v>13</v>
      </c>
    </row>
    <row r="121" spans="2:8" ht="56.25" hidden="1" customHeight="1" x14ac:dyDescent="0.2">
      <c r="B121" s="122" t="s">
        <v>12</v>
      </c>
      <c r="C121" s="122"/>
      <c r="D121" s="122"/>
      <c r="E121" s="122"/>
      <c r="H121" s="73" t="s">
        <v>13</v>
      </c>
    </row>
    <row r="122" spans="2:8" ht="12" hidden="1" customHeight="1" x14ac:dyDescent="0.2"/>
  </sheetData>
  <mergeCells count="19">
    <mergeCell ref="F5:H5"/>
    <mergeCell ref="A12:A14"/>
    <mergeCell ref="L12:L14"/>
    <mergeCell ref="B13:B14"/>
    <mergeCell ref="F13:F14"/>
    <mergeCell ref="G13:G14"/>
    <mergeCell ref="I13:I14"/>
    <mergeCell ref="H6:L7"/>
    <mergeCell ref="I12:K12"/>
    <mergeCell ref="B12:H12"/>
    <mergeCell ref="A59:B59"/>
    <mergeCell ref="A60:B60"/>
    <mergeCell ref="A61:B61"/>
    <mergeCell ref="B63:L63"/>
    <mergeCell ref="C13:C14"/>
    <mergeCell ref="D13:D14"/>
    <mergeCell ref="E13:E14"/>
    <mergeCell ref="J13:J14"/>
    <mergeCell ref="K13:K14"/>
  </mergeCells>
  <printOptions horizontalCentered="1"/>
  <pageMargins left="0.23622047244094488" right="0.23622047244094488" top="0.74803149606299213" bottom="0.74803149606299213" header="0.31496062992125984" footer="0.31496062992125984"/>
  <pageSetup paperSize="256" scale="65" fitToHeight="0" orientation="landscape" r:id="rId1"/>
  <headerFooter alignWithMargins="0">
    <oddFooter>&amp;R&amp;P из &amp;N</oddFooter>
  </headerFooter>
  <rowBreaks count="2" manualBreakCount="2">
    <brk id="33" max="11" man="1"/>
    <brk id="5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ПС Амурская_расчет аренды</vt:lpstr>
      <vt:lpstr>НЕ ПРИМЕНЯТЬ (расчет переход)</vt:lpstr>
      <vt:lpstr>'НЕ ПРИМЕНЯТЬ (расчет переход)'!Заголовки_для_печати</vt:lpstr>
      <vt:lpstr>'ПС Амурская_расчет аренды'!Заголовки_для_печати</vt:lpstr>
      <vt:lpstr>'НЕ ПРИМЕНЯТЬ (расчет переход)'!Область_печати</vt:lpstr>
      <vt:lpstr>'ПС Амурская_расчет аренды'!Область_печати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semenova_iv</dc:creator>
  <cp:lastModifiedBy>Данилова Наталья Витальевна</cp:lastModifiedBy>
  <cp:lastPrinted>2015-03-31T04:46:42Z</cp:lastPrinted>
  <dcterms:created xsi:type="dcterms:W3CDTF">2011-06-02T00:18:43Z</dcterms:created>
  <dcterms:modified xsi:type="dcterms:W3CDTF">2015-06-09T05:36:03Z</dcterms:modified>
</cp:coreProperties>
</file>