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ПЭС" sheetId="1" r:id="rId1"/>
    <sheet name="1.2. ПЭС" sheetId="2" r:id="rId2"/>
  </sheets>
  <externalReferences>
    <externalReference r:id="rId3"/>
  </externalReferences>
  <definedNames>
    <definedName name="_xlnm.Print_Titles" localSheetId="0">'1.1. ПЭС'!$B:$D</definedName>
    <definedName name="_xlnm.Print_Titles" localSheetId="1">'1.2. ПЭС'!$B:$D</definedName>
    <definedName name="_xlnm.Print_Area" localSheetId="0">'1.1. ПЭС'!$B$2:$O$53</definedName>
    <definedName name="_xlnm.Print_Area" localSheetId="1">'1.2. ПЭС'!$B$2:$Q$98</definedName>
  </definedNames>
  <calcPr calcId="145621" fullCalcOnLoad="1" calcOnSave="0"/>
</workbook>
</file>

<file path=xl/calcChain.xml><?xml version="1.0" encoding="utf-8"?>
<calcChain xmlns="http://schemas.openxmlformats.org/spreadsheetml/2006/main">
  <c r="P106" i="2" l="1"/>
  <c r="O106" i="2"/>
  <c r="N106" i="2"/>
  <c r="M106" i="2"/>
  <c r="L106" i="2"/>
  <c r="H106" i="2"/>
  <c r="G106" i="2"/>
  <c r="F106" i="2"/>
  <c r="P104" i="2"/>
  <c r="N104" i="2"/>
  <c r="M104" i="2"/>
  <c r="L104" i="2"/>
  <c r="P99" i="2"/>
  <c r="N99" i="2"/>
  <c r="M99" i="2"/>
  <c r="L99" i="2"/>
  <c r="P91" i="2"/>
  <c r="B91" i="2"/>
  <c r="K82" i="2"/>
  <c r="E82" i="2"/>
  <c r="K81" i="2"/>
  <c r="E81" i="2"/>
  <c r="K80" i="2"/>
  <c r="E80" i="2"/>
  <c r="K79" i="2"/>
  <c r="K102" i="2" s="1"/>
  <c r="E79" i="2"/>
  <c r="E102" i="2" s="1"/>
  <c r="K78" i="2"/>
  <c r="K101" i="2" s="1"/>
  <c r="E78" i="2"/>
  <c r="E101" i="2" s="1"/>
  <c r="K77" i="2"/>
  <c r="E77" i="2"/>
  <c r="K76" i="2"/>
  <c r="E76" i="2"/>
  <c r="K65" i="2"/>
  <c r="I65" i="2"/>
  <c r="J65" i="2" s="1"/>
  <c r="E65" i="2"/>
  <c r="K64" i="2"/>
  <c r="G64" i="2"/>
  <c r="I64" i="2" s="1"/>
  <c r="J64" i="2" s="1"/>
  <c r="E64" i="2"/>
  <c r="K63" i="2"/>
  <c r="I63" i="2"/>
  <c r="J63" i="2" s="1"/>
  <c r="E63" i="2"/>
  <c r="K62" i="2"/>
  <c r="I62" i="2"/>
  <c r="J62" i="2" s="1"/>
  <c r="G62" i="2"/>
  <c r="E62" i="2"/>
  <c r="K61" i="2"/>
  <c r="I61" i="2"/>
  <c r="J61" i="2" s="1"/>
  <c r="E61" i="2"/>
  <c r="K60" i="2"/>
  <c r="H60" i="2"/>
  <c r="G60" i="2"/>
  <c r="I60" i="2" s="1"/>
  <c r="F60" i="2"/>
  <c r="E60" i="2"/>
  <c r="K59" i="2"/>
  <c r="I59" i="2"/>
  <c r="J59" i="2" s="1"/>
  <c r="E59" i="2"/>
  <c r="K58" i="2"/>
  <c r="E58" i="2"/>
  <c r="K57" i="2"/>
  <c r="I57" i="2"/>
  <c r="J57" i="2" s="1"/>
  <c r="E57" i="2"/>
  <c r="K56" i="2"/>
  <c r="E56" i="2"/>
  <c r="K55" i="2"/>
  <c r="H55" i="2"/>
  <c r="G55" i="2"/>
  <c r="F55" i="2"/>
  <c r="E55" i="2"/>
  <c r="K54" i="2"/>
  <c r="E54" i="2"/>
  <c r="K53" i="2"/>
  <c r="K104" i="2" s="1"/>
  <c r="I53" i="2"/>
  <c r="J53" i="2" s="1"/>
  <c r="E53" i="2"/>
  <c r="E104" i="2" s="1"/>
  <c r="K52" i="2"/>
  <c r="I52" i="2"/>
  <c r="J52" i="2" s="1"/>
  <c r="E52" i="2"/>
  <c r="K51" i="2"/>
  <c r="I51" i="2"/>
  <c r="J51" i="2" s="1"/>
  <c r="E51" i="2"/>
  <c r="K50" i="2"/>
  <c r="I50" i="2"/>
  <c r="J50" i="2" s="1"/>
  <c r="E50" i="2"/>
  <c r="K49" i="2"/>
  <c r="E49" i="2"/>
  <c r="K48" i="2"/>
  <c r="E48" i="2"/>
  <c r="K47" i="2"/>
  <c r="H47" i="2"/>
  <c r="H54" i="2" s="1"/>
  <c r="G47" i="2"/>
  <c r="I47" i="2" s="1"/>
  <c r="F47" i="2"/>
  <c r="F54" i="2" s="1"/>
  <c r="E47" i="2"/>
  <c r="K46" i="2"/>
  <c r="I46" i="2"/>
  <c r="J46" i="2" s="1"/>
  <c r="E46" i="2"/>
  <c r="K45" i="2"/>
  <c r="I45" i="2"/>
  <c r="J45" i="2" s="1"/>
  <c r="E45" i="2"/>
  <c r="K44" i="2"/>
  <c r="I44" i="2"/>
  <c r="J44" i="2" s="1"/>
  <c r="E44" i="2"/>
  <c r="K43" i="2"/>
  <c r="H43" i="2"/>
  <c r="G43" i="2"/>
  <c r="I43" i="2" s="1"/>
  <c r="F43" i="2"/>
  <c r="E43" i="2"/>
  <c r="K42" i="2"/>
  <c r="I42" i="2"/>
  <c r="J42" i="2" s="1"/>
  <c r="E42" i="2"/>
  <c r="K41" i="2"/>
  <c r="I41" i="2"/>
  <c r="J41" i="2" s="1"/>
  <c r="E41" i="2"/>
  <c r="K40" i="2"/>
  <c r="I40" i="2"/>
  <c r="J40" i="2" s="1"/>
  <c r="E40" i="2"/>
  <c r="K39" i="2"/>
  <c r="I39" i="2"/>
  <c r="J39" i="2" s="1"/>
  <c r="E39" i="2"/>
  <c r="K38" i="2"/>
  <c r="I38" i="2"/>
  <c r="J38" i="2" s="1"/>
  <c r="E38" i="2"/>
  <c r="K37" i="2"/>
  <c r="H37" i="2"/>
  <c r="G37" i="2"/>
  <c r="I37" i="2" s="1"/>
  <c r="F37" i="2"/>
  <c r="E37" i="2"/>
  <c r="K36" i="2"/>
  <c r="I36" i="2"/>
  <c r="J36" i="2" s="1"/>
  <c r="E36" i="2"/>
  <c r="K35" i="2"/>
  <c r="I35" i="2"/>
  <c r="J35" i="2" s="1"/>
  <c r="E35" i="2"/>
  <c r="K34" i="2"/>
  <c r="I34" i="2"/>
  <c r="J34" i="2" s="1"/>
  <c r="E34" i="2"/>
  <c r="K33" i="2"/>
  <c r="H33" i="2"/>
  <c r="G33" i="2"/>
  <c r="I33" i="2" s="1"/>
  <c r="F33" i="2"/>
  <c r="E33" i="2"/>
  <c r="K32" i="2"/>
  <c r="K106" i="2" s="1"/>
  <c r="I32" i="2"/>
  <c r="I106" i="2" s="1"/>
  <c r="E32" i="2"/>
  <c r="E106" i="2" s="1"/>
  <c r="K31" i="2"/>
  <c r="I31" i="2"/>
  <c r="J31" i="2" s="1"/>
  <c r="E31" i="2"/>
  <c r="K30" i="2"/>
  <c r="I30" i="2"/>
  <c r="J30" i="2" s="1"/>
  <c r="E30" i="2"/>
  <c r="K29" i="2"/>
  <c r="I29" i="2"/>
  <c r="J29" i="2" s="1"/>
  <c r="E29" i="2"/>
  <c r="K28" i="2"/>
  <c r="H28" i="2"/>
  <c r="G28" i="2"/>
  <c r="I28" i="2" s="1"/>
  <c r="F28" i="2"/>
  <c r="J28" i="2" s="1"/>
  <c r="E28" i="2"/>
  <c r="K27" i="2"/>
  <c r="I27" i="2"/>
  <c r="J27" i="2" s="1"/>
  <c r="E27" i="2"/>
  <c r="K26" i="2"/>
  <c r="I26" i="2"/>
  <c r="J26" i="2" s="1"/>
  <c r="E26" i="2"/>
  <c r="K25" i="2"/>
  <c r="I25" i="2"/>
  <c r="J25" i="2" s="1"/>
  <c r="E25" i="2"/>
  <c r="K24" i="2"/>
  <c r="I24" i="2"/>
  <c r="J24" i="2" s="1"/>
  <c r="E24" i="2"/>
  <c r="K23" i="2"/>
  <c r="I23" i="2"/>
  <c r="J23" i="2" s="1"/>
  <c r="E23" i="2"/>
  <c r="K22" i="2"/>
  <c r="H22" i="2"/>
  <c r="G22" i="2"/>
  <c r="I22" i="2" s="1"/>
  <c r="F22" i="2"/>
  <c r="J22" i="2" s="1"/>
  <c r="E22" i="2"/>
  <c r="K21" i="2"/>
  <c r="I21" i="2"/>
  <c r="J21" i="2" s="1"/>
  <c r="E21" i="2"/>
  <c r="K20" i="2"/>
  <c r="H20" i="2"/>
  <c r="H48" i="2" s="1"/>
  <c r="H19" i="2" s="1"/>
  <c r="G20" i="2"/>
  <c r="I20" i="2" s="1"/>
  <c r="F20" i="2"/>
  <c r="F48" i="2" s="1"/>
  <c r="E20" i="2"/>
  <c r="K19" i="2"/>
  <c r="K99" i="2" s="1"/>
  <c r="E19" i="2"/>
  <c r="E99" i="2" s="1"/>
  <c r="K16" i="2"/>
  <c r="E16" i="2"/>
  <c r="M14" i="2"/>
  <c r="F14" i="2"/>
  <c r="J34" i="1"/>
  <c r="E34" i="1"/>
  <c r="J33" i="1"/>
  <c r="I33" i="1"/>
  <c r="E33" i="1"/>
  <c r="J32" i="1"/>
  <c r="E32" i="1"/>
  <c r="J31" i="1"/>
  <c r="E31" i="1"/>
  <c r="J30" i="1"/>
  <c r="J55" i="2" s="1"/>
  <c r="I30" i="1"/>
  <c r="I55" i="2" s="1"/>
  <c r="E30" i="1"/>
  <c r="J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E24" i="1"/>
  <c r="J23" i="1"/>
  <c r="E23" i="1"/>
  <c r="J22" i="1"/>
  <c r="I22" i="1"/>
  <c r="E22" i="1"/>
  <c r="J21" i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J20" i="1"/>
  <c r="I20" i="1"/>
  <c r="E20" i="1"/>
  <c r="J19" i="1"/>
  <c r="I19" i="1"/>
  <c r="I21" i="1" s="1"/>
  <c r="I24" i="1" s="1"/>
  <c r="I29" i="1" s="1"/>
  <c r="I31" i="1" s="1"/>
  <c r="E19" i="1"/>
  <c r="J16" i="1"/>
  <c r="E16" i="1"/>
  <c r="J14" i="1"/>
  <c r="J33" i="2" l="1"/>
  <c r="J37" i="2"/>
  <c r="J43" i="2"/>
  <c r="F104" i="2"/>
  <c r="F49" i="2"/>
  <c r="H104" i="2"/>
  <c r="H49" i="2"/>
  <c r="J60" i="2"/>
  <c r="F19" i="2"/>
  <c r="H99" i="2"/>
  <c r="H58" i="2"/>
  <c r="J20" i="2"/>
  <c r="J32" i="2"/>
  <c r="J106" i="2" s="1"/>
  <c r="J47" i="2"/>
  <c r="G48" i="2"/>
  <c r="G54" i="2"/>
  <c r="I48" i="2" l="1"/>
  <c r="J48" i="2" s="1"/>
  <c r="G19" i="2"/>
  <c r="F99" i="2"/>
  <c r="F58" i="2"/>
  <c r="G49" i="2"/>
  <c r="I49" i="2" s="1"/>
  <c r="J49" i="2" s="1"/>
  <c r="G104" i="2"/>
  <c r="I54" i="2"/>
  <c r="J54" i="2" s="1"/>
  <c r="J104" i="2" s="1"/>
  <c r="G99" i="2" l="1"/>
  <c r="G58" i="2"/>
  <c r="I58" i="2" s="1"/>
  <c r="J58" i="2" s="1"/>
  <c r="I19" i="2"/>
  <c r="J19" i="2" s="1"/>
  <c r="J99" i="2" s="1"/>
</calcChain>
</file>

<file path=xl/sharedStrings.xml><?xml version="1.0" encoding="utf-8"?>
<sst xmlns="http://schemas.openxmlformats.org/spreadsheetml/2006/main" count="389" uniqueCount="182">
  <si>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</si>
  <si>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</si>
  <si>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</si>
  <si>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</si>
  <si>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</si>
  <si>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</si>
  <si>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</si>
  <si>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</si>
  <si>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</si>
  <si>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</si>
  <si>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</si>
  <si>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</si>
  <si>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</si>
  <si>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</si>
  <si>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"Приморские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</si>
  <si>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</si>
  <si>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</si>
  <si>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</si>
  <si>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</si>
  <si>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</si>
  <si>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</si>
  <si>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</si>
  <si>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</si>
  <si>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</si>
  <si>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</si>
  <si>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</si>
  <si>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</si>
  <si>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</si>
  <si>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</si>
  <si>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</si>
  <si>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</si>
  <si>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</si>
  <si>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</si>
  <si>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</si>
  <si>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</si>
  <si>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</si>
  <si>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</si>
  <si>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</si>
  <si>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</si>
  <si>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</si>
  <si>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</si>
  <si>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</si>
  <si>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</si>
  <si>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</si>
  <si>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</si>
  <si>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</si>
  <si>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</si>
  <si>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</si>
  <si>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</si>
  <si>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</si>
  <si>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</si>
  <si>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</si>
  <si>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</si>
  <si>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</si>
  <si>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</si>
  <si>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</si>
  <si>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</si>
  <si>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</si>
  <si>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</si>
  <si>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</si>
  <si>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</si>
  <si>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</si>
  <si>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</si>
  <si>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</si>
  <si>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</si>
  <si>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</si>
  <si>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</si>
  <si>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</si>
  <si>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</si>
  <si>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</si>
  <si>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</si>
  <si>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</si>
  <si>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</si>
  <si>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</si>
  <si>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</si>
  <si>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</si>
  <si>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</si>
  <si>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</si>
  <si>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</si>
  <si>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</si>
  <si>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</si>
  <si>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</si>
  <si>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</si>
  <si>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</si>
  <si>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</si>
  <si>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</si>
  <si>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</si>
  <si>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</si>
  <si>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</si>
  <si>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</si>
  <si>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</si>
  <si>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</si>
  <si>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</si>
  <si>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</si>
  <si>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 xml:space="preserve">разница с АРМ БП  на сумму ГП 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</si>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</sst>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1%20&#1082;&#1074;&#1072;&#1088;&#1090;&#1072;&#1083;%202015/&#1058;&#1072;&#1073;&#1083;&#1080;&#1094;&#1099;%201.1%20&#1080;%201.2_1%20&#1082;&#1074;.%202014%20-1%20&#1082;&#1074;.%202015%20&#1075;&#1075;.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1 квартал 2015 года</v>
          </cell>
        </row>
        <row r="16">
          <cell r="E16" t="str">
            <v>За отчетный период, всего по предприятию (1 квартал 2015 г. факт)</v>
          </cell>
          <cell r="J16" t="str">
            <v>За аналогичный период предыдущего года, всего по предприятию (1 квартал 2014 г.факт)</v>
          </cell>
        </row>
        <row r="19">
          <cell r="E19">
            <v>7265070.7202270469</v>
          </cell>
          <cell r="J19">
            <v>7221437.4656082699</v>
          </cell>
        </row>
        <row r="20">
          <cell r="E20">
            <v>6668611.4708973859</v>
          </cell>
          <cell r="F20">
            <v>2058990.8922050647</v>
          </cell>
          <cell r="G20">
            <v>2039130.2260175813</v>
          </cell>
          <cell r="H20">
            <v>7059.2266474830922</v>
          </cell>
          <cell r="I20">
            <v>12801.43954000026</v>
          </cell>
          <cell r="J20">
            <v>6250746.3234599996</v>
          </cell>
          <cell r="K20">
            <v>1929103.73</v>
          </cell>
          <cell r="L20">
            <v>1910768.55</v>
          </cell>
          <cell r="M20">
            <v>6656.85</v>
          </cell>
          <cell r="N20">
            <v>11678.3300000002</v>
          </cell>
        </row>
        <row r="21">
          <cell r="E21">
            <v>596459.24932966102</v>
          </cell>
          <cell r="J21">
            <v>970691.14214827004</v>
          </cell>
        </row>
        <row r="22">
          <cell r="E22">
            <v>19718.849869999998</v>
          </cell>
          <cell r="F22">
            <v>247.47520000000003</v>
          </cell>
          <cell r="I22">
            <v>247.47520000000003</v>
          </cell>
          <cell r="J22">
            <v>201.95173</v>
          </cell>
          <cell r="K22">
            <v>201.95173</v>
          </cell>
          <cell r="L22">
            <v>0</v>
          </cell>
          <cell r="M22">
            <v>0</v>
          </cell>
          <cell r="N22">
            <v>201.95173</v>
          </cell>
        </row>
        <row r="23">
          <cell r="E23" t="str">
            <v>х</v>
          </cell>
          <cell r="J23" t="str">
            <v>х</v>
          </cell>
        </row>
        <row r="24">
          <cell r="E24">
            <v>576740.39945966098</v>
          </cell>
          <cell r="J24">
            <v>970489.19041826995</v>
          </cell>
        </row>
        <row r="25">
          <cell r="E25">
            <v>18886.728600000002</v>
          </cell>
          <cell r="J25">
            <v>11997.13982</v>
          </cell>
        </row>
        <row r="26">
          <cell r="E26">
            <v>323963.41533000005</v>
          </cell>
          <cell r="J26">
            <v>185420.74882000001</v>
          </cell>
        </row>
        <row r="27">
          <cell r="E27">
            <v>48322.683710000012</v>
          </cell>
          <cell r="J27">
            <v>50759.816740000002</v>
          </cell>
        </row>
        <row r="28">
          <cell r="E28">
            <v>122110.44723000017</v>
          </cell>
          <cell r="F28">
            <v>31568.532159999995</v>
          </cell>
          <cell r="G28">
            <v>26022.854979404929</v>
          </cell>
          <cell r="H28">
            <v>184.65247910433027</v>
          </cell>
          <cell r="I28">
            <v>5361.0247014907363</v>
          </cell>
          <cell r="J28">
            <v>108778.350999801</v>
          </cell>
          <cell r="K28">
            <v>37262.442311430103</v>
          </cell>
          <cell r="L28">
            <v>22046.1543355014</v>
          </cell>
          <cell r="M28">
            <v>120.443677389141</v>
          </cell>
          <cell r="N28">
            <v>15095.8442985396</v>
          </cell>
        </row>
        <row r="29">
          <cell r="E29">
            <v>197875.94920966082</v>
          </cell>
          <cell r="J29">
            <v>739047.04715846898</v>
          </cell>
        </row>
        <row r="30">
          <cell r="E30">
            <v>81552.362888885618</v>
          </cell>
          <cell r="J30">
            <v>204730.128576877</v>
          </cell>
        </row>
        <row r="31">
          <cell r="E31">
            <v>116323.5863207752</v>
          </cell>
          <cell r="J31">
            <v>534316.91858159297</v>
          </cell>
        </row>
        <row r="33">
          <cell r="E33">
            <v>304.43700000000001</v>
          </cell>
          <cell r="J33">
            <v>1394.1759999999999</v>
          </cell>
        </row>
        <row r="34">
          <cell r="E34">
            <v>6623.5846299999994</v>
          </cell>
          <cell r="J34">
            <v>4676.2200700000003</v>
          </cell>
        </row>
        <row r="46">
          <cell r="B46" t="str">
            <v>Генеральный директор</v>
          </cell>
          <cell r="N46" t="str">
            <v>Ю.А. Андреенко</v>
          </cell>
        </row>
      </sheetData>
      <sheetData sheetId="1">
        <row r="14">
          <cell r="M14" t="str">
            <v>1 квартал 2015 года</v>
          </cell>
        </row>
        <row r="16">
          <cell r="E16" t="str">
            <v>За отчетный период, всего по предприятию (1 квартал 2015 г. факт)</v>
          </cell>
          <cell r="K16" t="str">
            <v>За аналогичный период предыдущего года, всего по предприятию (1 квартал 2014 г.факт)</v>
          </cell>
        </row>
        <row r="19">
          <cell r="E19">
            <v>7012293.7360973842</v>
          </cell>
          <cell r="K19">
            <v>6436369.0240099998</v>
          </cell>
        </row>
        <row r="20">
          <cell r="E20">
            <v>1546046.39625</v>
          </cell>
          <cell r="K20">
            <v>1282163.02547</v>
          </cell>
        </row>
        <row r="21">
          <cell r="E21">
            <v>77584.669959999999</v>
          </cell>
          <cell r="K21">
            <v>73845.811719999998</v>
          </cell>
        </row>
        <row r="22">
          <cell r="E22">
            <v>1345340.2912299999</v>
          </cell>
          <cell r="K22">
            <v>1090403.8829999999</v>
          </cell>
        </row>
        <row r="23">
          <cell r="E23">
            <v>399862.01484208001</v>
          </cell>
          <cell r="K23">
            <v>299988.23674557498</v>
          </cell>
        </row>
        <row r="24">
          <cell r="E24">
            <v>247997.656286702</v>
          </cell>
          <cell r="K24">
            <v>238965.806370131</v>
          </cell>
        </row>
        <row r="25">
          <cell r="E25">
            <v>312304.31389977998</v>
          </cell>
          <cell r="K25">
            <v>233572.77172418701</v>
          </cell>
        </row>
        <row r="26">
          <cell r="E26">
            <v>385176.30620143801</v>
          </cell>
          <cell r="K26">
            <v>273501.460938601</v>
          </cell>
        </row>
        <row r="27">
          <cell r="E27">
            <v>123121.43505999999</v>
          </cell>
          <cell r="K27">
            <v>117913.33074999999</v>
          </cell>
        </row>
        <row r="28">
          <cell r="E28">
            <v>2674201.9802199998</v>
          </cell>
          <cell r="K28">
            <v>2833275.4553299998</v>
          </cell>
        </row>
        <row r="29">
          <cell r="E29">
            <v>8825.7221899999986</v>
          </cell>
          <cell r="K29">
            <v>4574.9033300000001</v>
          </cell>
        </row>
        <row r="30">
          <cell r="E30">
            <v>1270428.88983</v>
          </cell>
          <cell r="K30">
            <v>1287412.2520000001</v>
          </cell>
        </row>
        <row r="31">
          <cell r="E31">
            <v>1349234.0770299998</v>
          </cell>
          <cell r="K31">
            <v>1507193.06</v>
          </cell>
        </row>
        <row r="32">
          <cell r="E32">
            <v>45713.291170000004</v>
          </cell>
          <cell r="K32">
            <v>34095.24</v>
          </cell>
        </row>
        <row r="33">
          <cell r="E33">
            <v>1243225.0723199998</v>
          </cell>
          <cell r="K33">
            <v>1041743.3139290001</v>
          </cell>
        </row>
        <row r="34">
          <cell r="E34">
            <v>329063.942315828</v>
          </cell>
          <cell r="K34">
            <v>281223.51163899997</v>
          </cell>
        </row>
        <row r="35">
          <cell r="E35">
            <v>364834.60674167197</v>
          </cell>
          <cell r="K35">
            <v>308515.85440000001</v>
          </cell>
        </row>
        <row r="36">
          <cell r="E36">
            <v>549326.52326249995</v>
          </cell>
          <cell r="K36">
            <v>452003.94789000001</v>
          </cell>
        </row>
        <row r="37">
          <cell r="E37">
            <v>7270.1470000000008</v>
          </cell>
          <cell r="K37">
            <v>7052.67</v>
          </cell>
        </row>
        <row r="38">
          <cell r="E38">
            <v>1193.1300000000001</v>
          </cell>
          <cell r="K38">
            <v>1171.453</v>
          </cell>
        </row>
        <row r="39">
          <cell r="E39">
            <v>1882.23</v>
          </cell>
          <cell r="K39">
            <v>1826.29</v>
          </cell>
        </row>
        <row r="40">
          <cell r="E40">
            <v>4194.7870000000003</v>
          </cell>
          <cell r="K40">
            <v>4054.9270000000001</v>
          </cell>
        </row>
        <row r="41">
          <cell r="E41">
            <v>377018.04502000002</v>
          </cell>
          <cell r="K41">
            <v>315446.80219999998</v>
          </cell>
        </row>
        <row r="42">
          <cell r="E42">
            <v>510169.71259000001</v>
          </cell>
          <cell r="K42">
            <v>550140.77836999996</v>
          </cell>
        </row>
        <row r="43">
          <cell r="E43">
            <v>71501.944080000001</v>
          </cell>
          <cell r="K43">
            <v>52465.912389999998</v>
          </cell>
        </row>
        <row r="44">
          <cell r="E44">
            <v>71501.944080000001</v>
          </cell>
          <cell r="K44">
            <v>52465.912389999998</v>
          </cell>
        </row>
        <row r="45">
          <cell r="K45">
            <v>0</v>
          </cell>
        </row>
        <row r="46">
          <cell r="E46">
            <v>64014.45016</v>
          </cell>
          <cell r="K46">
            <v>49343.536</v>
          </cell>
        </row>
        <row r="47">
          <cell r="E47">
            <v>323963.41533000005</v>
          </cell>
          <cell r="K47">
            <v>185420.74882000001</v>
          </cell>
        </row>
        <row r="48">
          <cell r="E48">
            <v>202152.72012738598</v>
          </cell>
          <cell r="K48">
            <v>126369.451501</v>
          </cell>
        </row>
        <row r="49">
          <cell r="E49">
            <v>1122110.44723</v>
          </cell>
          <cell r="K49">
            <v>108778.350999801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81371.675180000006</v>
          </cell>
          <cell r="K53">
            <v>63856.137731423798</v>
          </cell>
        </row>
        <row r="54">
          <cell r="E54">
            <v>40738.772050000145</v>
          </cell>
          <cell r="K54">
            <v>44922.2132683772</v>
          </cell>
        </row>
        <row r="55">
          <cell r="E55">
            <v>81552.362888885618</v>
          </cell>
          <cell r="K55">
            <v>204730.128576877</v>
          </cell>
        </row>
        <row r="57">
          <cell r="E57">
            <v>5322600.3494999986</v>
          </cell>
          <cell r="K57">
            <v>5099431.2805500003</v>
          </cell>
        </row>
        <row r="58">
          <cell r="E58">
            <v>1689693.3865973856</v>
          </cell>
          <cell r="K58">
            <v>1336937.74346</v>
          </cell>
        </row>
        <row r="59">
          <cell r="E59">
            <v>386592.87</v>
          </cell>
          <cell r="K59">
            <v>310332.50654999999</v>
          </cell>
        </row>
        <row r="60">
          <cell r="E60">
            <v>98165.785000000003</v>
          </cell>
          <cell r="K60">
            <v>85986.194950000005</v>
          </cell>
        </row>
        <row r="61">
          <cell r="E61">
            <v>13088.941129999999</v>
          </cell>
          <cell r="K61">
            <v>10387.781279999999</v>
          </cell>
        </row>
        <row r="62">
          <cell r="E62">
            <v>38843.256710000001</v>
          </cell>
          <cell r="K62">
            <v>40907.953670000003</v>
          </cell>
        </row>
        <row r="63">
          <cell r="E63">
            <v>45713.291170000004</v>
          </cell>
          <cell r="K63">
            <v>34095.26</v>
          </cell>
        </row>
        <row r="64">
          <cell r="E64">
            <v>520.29598999999143</v>
          </cell>
          <cell r="K64">
            <v>595.20000000000005</v>
          </cell>
        </row>
        <row r="65">
          <cell r="E65">
            <v>42419.729142714903</v>
          </cell>
          <cell r="K65">
            <v>44375.606811958904</v>
          </cell>
        </row>
        <row r="76">
          <cell r="E76">
            <v>2930614.2343000001</v>
          </cell>
          <cell r="K76">
            <v>3057755.58017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36882107</v>
          </cell>
        </row>
        <row r="81">
          <cell r="E81">
            <v>6650026</v>
          </cell>
          <cell r="K81">
            <v>6942565</v>
          </cell>
        </row>
        <row r="82">
          <cell r="E82">
            <v>2311244.1187479999</v>
          </cell>
          <cell r="K82">
            <v>2490736.51932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tabSelected="1" view="pageBreakPreview" topLeftCell="A13" zoomScale="60" zoomScaleNormal="40" workbookViewId="0">
      <pane xSplit="4" ySplit="6" topLeftCell="E40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1 квартал 2015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(1 квартал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(1 квартал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7265070.7202270469</v>
      </c>
      <c r="F19" s="21">
        <v>2291684.9320040774</v>
      </c>
      <c r="G19" s="22">
        <v>2206036.8489074707</v>
      </c>
      <c r="H19" s="22">
        <v>13996.829800000001</v>
      </c>
      <c r="I19" s="22">
        <f>F19-G19-H19</f>
        <v>71651.25329660665</v>
      </c>
      <c r="J19" s="21">
        <f>'[1]1.1. АЭС'!J19</f>
        <v>7221437.4656082699</v>
      </c>
      <c r="K19" s="21">
        <v>2244055.6630746699</v>
      </c>
      <c r="L19" s="22">
        <v>2236470.72987467</v>
      </c>
      <c r="M19" s="22">
        <v>4709.6832000000004</v>
      </c>
      <c r="N19" s="22">
        <v>2875.2500000007799</v>
      </c>
      <c r="O19" s="23" t="s">
        <v>30</v>
      </c>
      <c r="P19" s="24">
        <v>0</v>
      </c>
      <c r="Q19" s="24">
        <v>0</v>
      </c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6668611.4708973859</v>
      </c>
      <c r="F20" s="21">
        <v>2374796.9863100005</v>
      </c>
      <c r="G20" s="22">
        <v>2304258.1755999997</v>
      </c>
      <c r="H20" s="22">
        <v>13171.49742</v>
      </c>
      <c r="I20" s="22">
        <f>F20-G20-H20</f>
        <v>57367.313290000806</v>
      </c>
      <c r="J20" s="21">
        <f>'[1]1.1. АЭС'!J20</f>
        <v>6250746.3234599996</v>
      </c>
      <c r="K20" s="21">
        <v>2284952.27</v>
      </c>
      <c r="L20" s="21">
        <v>2273172.02</v>
      </c>
      <c r="M20" s="21">
        <v>9117.9500000000007</v>
      </c>
      <c r="N20" s="22">
        <v>2662.3</v>
      </c>
      <c r="O20" s="25"/>
      <c r="P20" s="24">
        <v>0</v>
      </c>
      <c r="Q20" s="24">
        <v>0</v>
      </c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>'[1]1.1. АЭС'!E21</f>
        <v>596459.24932966102</v>
      </c>
      <c r="F21" s="21">
        <f>F19-F20</f>
        <v>-83112.054305923171</v>
      </c>
      <c r="G21" s="22">
        <f>G19-G20</f>
        <v>-98221.326692529023</v>
      </c>
      <c r="H21" s="22">
        <f>H19-H20</f>
        <v>825.33238000000165</v>
      </c>
      <c r="I21" s="22">
        <f>I19-I20</f>
        <v>14283.940006605844</v>
      </c>
      <c r="J21" s="21">
        <f>'[1]1.1. АЭС'!J21</f>
        <v>970691.14214827004</v>
      </c>
      <c r="K21" s="21">
        <v>-40896.606925330103</v>
      </c>
      <c r="L21" s="22">
        <v>-36701.290125330903</v>
      </c>
      <c r="M21" s="22">
        <v>-4408.2668000000003</v>
      </c>
      <c r="N21" s="22">
        <v>212.95000000078599</v>
      </c>
      <c r="O21" s="17" t="s">
        <v>35</v>
      </c>
      <c r="P21" s="24">
        <v>-9.3132257461547852E-10</v>
      </c>
      <c r="Q21" s="24">
        <v>-4.6566128730773926E-10</v>
      </c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19718.849869999998</v>
      </c>
      <c r="F22" s="21">
        <v>19471.38</v>
      </c>
      <c r="G22" s="21"/>
      <c r="H22" s="21"/>
      <c r="I22" s="22">
        <f>F22-G22-H22</f>
        <v>19471.38</v>
      </c>
      <c r="J22" s="21">
        <f>'[1]1.1. АЭС'!J22</f>
        <v>201.95173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>
        <v>0</v>
      </c>
      <c r="Q22" s="24">
        <v>0</v>
      </c>
    </row>
    <row r="23" spans="2:17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tr">
        <f>'[1]1.1. АЭС'!J23</f>
        <v>х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>'[1]1.1. АЭС'!E24</f>
        <v>576740.39945966098</v>
      </c>
      <c r="F24" s="21">
        <f>F21-F22</f>
        <v>-102583.43430592318</v>
      </c>
      <c r="G24" s="22">
        <f>G21-G22</f>
        <v>-98221.326692529023</v>
      </c>
      <c r="H24" s="22">
        <f>H21-H22</f>
        <v>825.33238000000165</v>
      </c>
      <c r="I24" s="22">
        <f>I21-I22</f>
        <v>-5187.4399933941568</v>
      </c>
      <c r="J24" s="21">
        <f>'[1]1.1. АЭС'!J24</f>
        <v>970489.19041826995</v>
      </c>
      <c r="K24" s="21">
        <v>-40896.606925330103</v>
      </c>
      <c r="L24" s="22">
        <v>-36701.290125330903</v>
      </c>
      <c r="M24" s="22">
        <v>-4408.2668000000003</v>
      </c>
      <c r="N24" s="22">
        <v>212.95000000078599</v>
      </c>
      <c r="O24" s="17" t="s">
        <v>35</v>
      </c>
      <c r="P24" s="24">
        <v>-9.3132257461547852E-10</v>
      </c>
      <c r="Q24" s="24">
        <v>-4.6566128730773926E-10</v>
      </c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18886.728600000002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11997.13982</v>
      </c>
      <c r="K25" s="21">
        <v>0</v>
      </c>
      <c r="L25" s="21">
        <v>0</v>
      </c>
      <c r="M25" s="21">
        <v>0</v>
      </c>
      <c r="N25" s="22">
        <v>0</v>
      </c>
      <c r="O25" s="17" t="s">
        <v>38</v>
      </c>
      <c r="P25" s="24">
        <v>0</v>
      </c>
      <c r="Q25" s="24">
        <v>0</v>
      </c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323963.41533000005</v>
      </c>
      <c r="F26" s="21">
        <v>185276.79999999999</v>
      </c>
      <c r="G26" s="21">
        <v>184906.98951000001</v>
      </c>
      <c r="H26" s="21">
        <v>369.81049000000002</v>
      </c>
      <c r="I26" s="22">
        <f>F26-G26-H26</f>
        <v>-2.5636381906224415E-11</v>
      </c>
      <c r="J26" s="21">
        <f>'[1]1.1. АЭС'!J26</f>
        <v>185420.74882000001</v>
      </c>
      <c r="K26" s="21">
        <v>104206.26</v>
      </c>
      <c r="L26" s="22">
        <v>104206.26</v>
      </c>
      <c r="M26" s="22">
        <v>0</v>
      </c>
      <c r="N26" s="22">
        <v>0</v>
      </c>
      <c r="O26" s="17" t="s">
        <v>47</v>
      </c>
      <c r="P26" s="24">
        <v>0</v>
      </c>
      <c r="Q26" s="24">
        <v>-2.0000000018626451E-2</v>
      </c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48322.683710000012</v>
      </c>
      <c r="F27" s="21">
        <v>18817.873234406779</v>
      </c>
      <c r="G27" s="21">
        <v>5044.6694344067801</v>
      </c>
      <c r="H27" s="21">
        <v>7.0225999999999997</v>
      </c>
      <c r="I27" s="22">
        <f>F27-G27-H27</f>
        <v>13766.181199999999</v>
      </c>
      <c r="J27" s="21">
        <f>'[1]1.1. АЭС'!J27</f>
        <v>50759.816740000002</v>
      </c>
      <c r="K27" s="21">
        <v>8972.61</v>
      </c>
      <c r="L27" s="21">
        <v>435.61</v>
      </c>
      <c r="M27" s="21">
        <v>0</v>
      </c>
      <c r="N27" s="22">
        <v>8537</v>
      </c>
      <c r="O27" s="23" t="s">
        <v>50</v>
      </c>
      <c r="P27" s="24">
        <v>-1.0199999815085903E-3</v>
      </c>
      <c r="Q27" s="24">
        <v>1.3234406778792618E-2</v>
      </c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122110.44723000017</v>
      </c>
      <c r="F28" s="21">
        <v>33928.310990000027</v>
      </c>
      <c r="G28" s="21">
        <v>32390.748641353592</v>
      </c>
      <c r="H28" s="21">
        <v>350.61226698847213</v>
      </c>
      <c r="I28" s="22">
        <f>F28-G28-H28</f>
        <v>1186.9500816579634</v>
      </c>
      <c r="J28" s="21">
        <f>'[1]1.1. АЭС'!J28</f>
        <v>108778.350999801</v>
      </c>
      <c r="K28" s="21">
        <v>28174.6984591</v>
      </c>
      <c r="L28" s="21">
        <v>22767.705779937001</v>
      </c>
      <c r="M28" s="21">
        <v>148.288574669805</v>
      </c>
      <c r="N28" s="22">
        <v>5258.7041044931902</v>
      </c>
      <c r="O28" s="25"/>
      <c r="P28" s="24">
        <v>-2.0966533338651061E-4</v>
      </c>
      <c r="Q28" s="24">
        <v>2.5481281976681203E-2</v>
      </c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>'[1]1.1. АЭС'!E29</f>
        <v>197875.94920966082</v>
      </c>
      <c r="F29" s="21">
        <f>F24+F25+F27-F26-F28</f>
        <v>-302970.67206151644</v>
      </c>
      <c r="G29" s="22">
        <f>G24+G25+G27-G26-G28</f>
        <v>-310474.39540947584</v>
      </c>
      <c r="H29" s="22">
        <f>H24+H25+H27-H26-H28</f>
        <v>111.93222301152952</v>
      </c>
      <c r="I29" s="22">
        <f>I24+I25+I27-I26-I28</f>
        <v>7391.7911249479039</v>
      </c>
      <c r="J29" s="21">
        <f>'[1]1.1. АЭС'!J29</f>
        <v>739047.04715846898</v>
      </c>
      <c r="K29" s="21">
        <v>-164304.95538443001</v>
      </c>
      <c r="L29" s="22">
        <v>-163239.645905268</v>
      </c>
      <c r="M29" s="22">
        <v>-4556.5553746698097</v>
      </c>
      <c r="N29" s="22">
        <v>3491.2458955075999</v>
      </c>
      <c r="O29" s="17" t="s">
        <v>35</v>
      </c>
      <c r="P29" s="24">
        <v>-8.1033562310039997E-4</v>
      </c>
      <c r="Q29" s="24">
        <v>7.753124344162643E-3</v>
      </c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81552.362888885618</v>
      </c>
      <c r="F30" s="21">
        <v>-46581.341497661131</v>
      </c>
      <c r="G30" s="22">
        <v>-48106.820208435704</v>
      </c>
      <c r="H30" s="22">
        <v>23.227128515179299</v>
      </c>
      <c r="I30" s="22">
        <f>F30-G30-H30</f>
        <v>1502.251582259393</v>
      </c>
      <c r="J30" s="21">
        <f>'[1]1.1. АЭС'!J30</f>
        <v>204730.128576877</v>
      </c>
      <c r="K30" s="21">
        <v>-13719.790546</v>
      </c>
      <c r="L30" s="22">
        <v>-13226.5701415494</v>
      </c>
      <c r="M30" s="22">
        <v>-1079.82883486892</v>
      </c>
      <c r="N30" s="22">
        <v>586.60843041830901</v>
      </c>
      <c r="O30" s="17"/>
      <c r="P30" s="24">
        <v>2.8798885628930293E-2</v>
      </c>
      <c r="Q30" s="24">
        <v>1.8502338869438972E-2</v>
      </c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>'[1]1.1. АЭС'!E31</f>
        <v>116323.5863207752</v>
      </c>
      <c r="F31" s="21">
        <f>F29-F30</f>
        <v>-256389.3305638553</v>
      </c>
      <c r="G31" s="22">
        <f>G29-G30</f>
        <v>-262367.57520104013</v>
      </c>
      <c r="H31" s="22">
        <f>H29-H30</f>
        <v>88.705094496350213</v>
      </c>
      <c r="I31" s="22">
        <f>I29-I30</f>
        <v>5889.5395426885107</v>
      </c>
      <c r="J31" s="21">
        <f>'[1]1.1. АЭС'!J31</f>
        <v>534316.91858159297</v>
      </c>
      <c r="K31" s="21">
        <v>-150585.16483843001</v>
      </c>
      <c r="L31" s="22">
        <v>-150013.07576371901</v>
      </c>
      <c r="M31" s="22">
        <v>-3476.7265398008799</v>
      </c>
      <c r="N31" s="22">
        <v>2904.6374650892899</v>
      </c>
      <c r="O31" s="17" t="s">
        <v>35</v>
      </c>
      <c r="P31" s="24">
        <v>-2.9609221252030693E-2</v>
      </c>
      <c r="Q31" s="24">
        <v>-1.0749214503448457E-2</v>
      </c>
    </row>
    <row r="32" spans="2:17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>
        <f>'[1]1.1. АЭС'!J32</f>
        <v>0</v>
      </c>
      <c r="K32" s="28"/>
      <c r="L32" s="29"/>
      <c r="M32" s="29"/>
      <c r="N32" s="29"/>
      <c r="O32" s="27"/>
    </row>
    <row r="33" spans="2:17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304.43700000000001</v>
      </c>
      <c r="F33" s="21">
        <v>31.242999999999999</v>
      </c>
      <c r="G33" s="21">
        <v>0</v>
      </c>
      <c r="H33" s="21">
        <v>7.0229999999999997</v>
      </c>
      <c r="I33" s="22">
        <f>F33-G33-H33</f>
        <v>24.22</v>
      </c>
      <c r="J33" s="21">
        <f>'[1]1.1. АЭС'!J33</f>
        <v>1394.1759999999999</v>
      </c>
      <c r="K33" s="21">
        <v>68.25</v>
      </c>
      <c r="L33" s="21">
        <v>0</v>
      </c>
      <c r="M33" s="21">
        <v>0</v>
      </c>
      <c r="N33" s="22">
        <v>68.25</v>
      </c>
      <c r="O33" s="17"/>
    </row>
    <row r="34" spans="2:17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6623.5846299999994</v>
      </c>
      <c r="F34" s="21">
        <v>2656.7766744067803</v>
      </c>
      <c r="G34" s="21">
        <v>2656.7766744067803</v>
      </c>
      <c r="H34" s="31" t="s">
        <v>35</v>
      </c>
      <c r="I34" s="31" t="s">
        <v>35</v>
      </c>
      <c r="J34" s="21">
        <f>'[1]1.1. АЭС'!J34</f>
        <v>4676.2200700000003</v>
      </c>
      <c r="K34" s="21">
        <v>282.20999999999998</v>
      </c>
      <c r="L34" s="21">
        <v>282.20999999999998</v>
      </c>
      <c r="M34" s="31" t="s">
        <v>35</v>
      </c>
      <c r="N34" s="31" t="s">
        <v>35</v>
      </c>
      <c r="O34" s="17" t="s">
        <v>64</v>
      </c>
      <c r="P34" s="24">
        <v>-4.2350000016085687E-2</v>
      </c>
      <c r="Q34" s="24">
        <v>-3.3255932198699156E-3</v>
      </c>
    </row>
    <row r="35" spans="2:17" x14ac:dyDescent="0.3">
      <c r="E35" s="32"/>
    </row>
    <row r="36" spans="2:17" x14ac:dyDescent="0.3">
      <c r="B36" s="33" t="s">
        <v>65</v>
      </c>
      <c r="K36" s="24"/>
      <c r="L36" s="24"/>
    </row>
    <row r="37" spans="2:17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68</v>
      </c>
    </row>
    <row r="41" spans="2:17" x14ac:dyDescent="0.3">
      <c r="B41" s="34" t="s">
        <v>69</v>
      </c>
    </row>
    <row r="42" spans="2:17" x14ac:dyDescent="0.3">
      <c r="B42" s="34" t="s">
        <v>70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 t="s">
        <v>76</v>
      </c>
      <c r="E54" s="46"/>
      <c r="J54" s="46"/>
    </row>
    <row r="55" spans="2:15" x14ac:dyDescent="0.3">
      <c r="D55" s="45" t="s">
        <v>77</v>
      </c>
      <c r="E55" s="46"/>
      <c r="F55" s="41" t="s">
        <v>78</v>
      </c>
      <c r="G55" s="41"/>
      <c r="H55" s="41"/>
      <c r="I55" s="41"/>
      <c r="J55" s="46"/>
      <c r="K55" s="41" t="s">
        <v>78</v>
      </c>
    </row>
    <row r="57" spans="2:15" x14ac:dyDescent="0.3">
      <c r="B57" s="47"/>
    </row>
    <row r="58" spans="2:15" x14ac:dyDescent="0.3">
      <c r="B58" s="47"/>
    </row>
    <row r="59" spans="2:15" x14ac:dyDescent="0.3">
      <c r="B59" s="47"/>
    </row>
    <row r="60" spans="2:15" x14ac:dyDescent="0.3">
      <c r="B60" s="47"/>
    </row>
    <row r="61" spans="2:15" x14ac:dyDescent="0.3">
      <c r="B61" s="47"/>
    </row>
    <row r="62" spans="2:15" x14ac:dyDescent="0.3">
      <c r="B62" s="47"/>
    </row>
    <row r="63" spans="2:15" x14ac:dyDescent="0.3">
      <c r="B63" s="47"/>
    </row>
    <row r="64" spans="2:15" x14ac:dyDescent="0.3">
      <c r="B64" s="47"/>
    </row>
    <row r="65" spans="2:2" x14ac:dyDescent="0.3">
      <c r="B65" s="47"/>
    </row>
    <row r="66" spans="2:2" x14ac:dyDescent="0.3">
      <c r="B66" s="47"/>
    </row>
    <row r="67" spans="2:2" x14ac:dyDescent="0.3">
      <c r="B67" s="47"/>
    </row>
    <row r="68" spans="2:2" x14ac:dyDescent="0.3">
      <c r="B68" s="47"/>
    </row>
    <row r="69" spans="2:2" x14ac:dyDescent="0.3">
      <c r="B69" s="47"/>
    </row>
    <row r="70" spans="2:2" x14ac:dyDescent="0.3">
      <c r="B70" s="47"/>
    </row>
    <row r="71" spans="2:2" x14ac:dyDescent="0.3">
      <c r="B71" s="47"/>
    </row>
    <row r="72" spans="2:2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6"/>
  <sheetViews>
    <sheetView showGridLines="0" view="pageBreakPreview" topLeftCell="A13" zoomScale="60" zoomScaleNormal="55" workbookViewId="0">
      <pane xSplit="4" ySplit="6" topLeftCell="E46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1 квартал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(1 квартал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(1 квартал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2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21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21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7012293.7360973842</v>
      </c>
      <c r="F19" s="73">
        <f>F20+F28+F33+F41+F42+F43+F46+F47+F48</f>
        <v>2579545.1663099998</v>
      </c>
      <c r="G19" s="74">
        <f>G20+G28+G33+G41+G42+G43+G46+G47+G48</f>
        <v>2489165.1651099999</v>
      </c>
      <c r="H19" s="75">
        <f>H20+H28+H33+H41+H42+H43+H46+H47+H48</f>
        <v>13541.30791</v>
      </c>
      <c r="I19" s="75">
        <f>G19+H19</f>
        <v>2502706.4730199999</v>
      </c>
      <c r="J19" s="76">
        <f>F19-I19</f>
        <v>76838.69328999985</v>
      </c>
      <c r="K19" s="73">
        <f>'[1]1.2. АЭС'!K19</f>
        <v>6436369.0240099998</v>
      </c>
      <c r="L19" s="73">
        <v>2389158.5299999998</v>
      </c>
      <c r="M19" s="74">
        <v>2377378.2799999998</v>
      </c>
      <c r="N19" s="75">
        <v>9117.9500000000007</v>
      </c>
      <c r="O19" s="75">
        <v>2386496.23</v>
      </c>
      <c r="P19" s="76">
        <v>2662.3000000007501</v>
      </c>
      <c r="Q19" s="77" t="s">
        <v>30</v>
      </c>
    </row>
    <row r="20" spans="2:21" s="33" customFormat="1" ht="37.5" x14ac:dyDescent="0.3">
      <c r="B20" s="78" t="s">
        <v>89</v>
      </c>
      <c r="C20" s="79" t="s">
        <v>28</v>
      </c>
      <c r="D20" s="79" t="s">
        <v>54</v>
      </c>
      <c r="E20" s="80">
        <f>'[1]1.2. АЭС'!E20</f>
        <v>1546046.39625</v>
      </c>
      <c r="F20" s="80">
        <f>F21+F22+F27</f>
        <v>504970.64905999962</v>
      </c>
      <c r="G20" s="81">
        <f>G21+G22+G27</f>
        <v>503536.30455999967</v>
      </c>
      <c r="H20" s="21">
        <f>H21+H22+H27</f>
        <v>859.93601999999998</v>
      </c>
      <c r="I20" s="21">
        <f t="shared" ref="I20:I54" si="0">G20+H20</f>
        <v>504396.24057999969</v>
      </c>
      <c r="J20" s="82">
        <f t="shared" ref="J20:J65" si="1">F20-I20</f>
        <v>574.40847999992548</v>
      </c>
      <c r="K20" s="80">
        <f>'[1]1.2. АЭС'!K20</f>
        <v>1282163.02547</v>
      </c>
      <c r="L20" s="80">
        <v>415337.42</v>
      </c>
      <c r="M20" s="83">
        <v>414428.47</v>
      </c>
      <c r="N20" s="21">
        <v>271.64999999999998</v>
      </c>
      <c r="O20" s="21">
        <v>414700.12</v>
      </c>
      <c r="P20" s="82">
        <v>637.29999999998802</v>
      </c>
      <c r="Q20" s="84"/>
    </row>
    <row r="21" spans="2:21" x14ac:dyDescent="0.3">
      <c r="B21" s="85" t="s">
        <v>90</v>
      </c>
      <c r="C21" s="86" t="s">
        <v>28</v>
      </c>
      <c r="D21" s="86" t="s">
        <v>91</v>
      </c>
      <c r="E21" s="87">
        <f>'[1]1.2. АЭС'!E21</f>
        <v>77584.669959999999</v>
      </c>
      <c r="F21" s="87">
        <v>23005.556300000004</v>
      </c>
      <c r="G21" s="88">
        <v>22366.47509</v>
      </c>
      <c r="H21" s="22">
        <v>216.72645</v>
      </c>
      <c r="I21" s="22">
        <f t="shared" si="0"/>
        <v>22583.201539999998</v>
      </c>
      <c r="J21" s="89">
        <f t="shared" si="1"/>
        <v>422.35476000000563</v>
      </c>
      <c r="K21" s="87">
        <f>'[1]1.2. АЭС'!K21</f>
        <v>73845.811719999998</v>
      </c>
      <c r="L21" s="87">
        <v>19663.75</v>
      </c>
      <c r="M21" s="90">
        <v>19181.95</v>
      </c>
      <c r="N21" s="22">
        <v>75.239999999999995</v>
      </c>
      <c r="O21" s="22">
        <v>19257.189999999999</v>
      </c>
      <c r="P21" s="89">
        <v>406.55999999999801</v>
      </c>
      <c r="Q21" s="84"/>
      <c r="R21" s="24">
        <v>0</v>
      </c>
      <c r="S21" s="24">
        <v>0</v>
      </c>
    </row>
    <row r="22" spans="2:21" ht="75" x14ac:dyDescent="0.3">
      <c r="B22" s="85" t="s">
        <v>92</v>
      </c>
      <c r="C22" s="86" t="s">
        <v>28</v>
      </c>
      <c r="D22" s="86" t="s">
        <v>93</v>
      </c>
      <c r="E22" s="87">
        <f>'[1]1.2. АЭС'!E22</f>
        <v>1345340.2912299999</v>
      </c>
      <c r="F22" s="87">
        <f>SUM(F23:F26)</f>
        <v>435479.67107999965</v>
      </c>
      <c r="G22" s="88">
        <f>SUM(G23:G26)</f>
        <v>435479.67107999965</v>
      </c>
      <c r="H22" s="22">
        <f>SUM(H23:H26)</f>
        <v>0</v>
      </c>
      <c r="I22" s="22">
        <f t="shared" si="0"/>
        <v>435479.67107999965</v>
      </c>
      <c r="J22" s="89">
        <f t="shared" si="1"/>
        <v>0</v>
      </c>
      <c r="K22" s="87">
        <f>'[1]1.2. АЭС'!K22</f>
        <v>1090403.8829999999</v>
      </c>
      <c r="L22" s="87">
        <v>353502.95</v>
      </c>
      <c r="M22" s="90">
        <v>353502.95</v>
      </c>
      <c r="N22" s="22">
        <v>0</v>
      </c>
      <c r="O22" s="22">
        <v>353502.95</v>
      </c>
      <c r="P22" s="89">
        <v>0</v>
      </c>
      <c r="Q22" s="91"/>
      <c r="R22" s="24">
        <v>-55222.51325999992</v>
      </c>
      <c r="S22" s="24">
        <v>-55222.510000000359</v>
      </c>
      <c r="U22" s="1" t="s">
        <v>94</v>
      </c>
    </row>
    <row r="23" spans="2:21" x14ac:dyDescent="0.3">
      <c r="B23" s="92" t="s">
        <v>95</v>
      </c>
      <c r="C23" s="86" t="s">
        <v>28</v>
      </c>
      <c r="D23" s="86" t="s">
        <v>96</v>
      </c>
      <c r="E23" s="87">
        <f>'[1]1.2. АЭС'!E23</f>
        <v>399862.01484208001</v>
      </c>
      <c r="F23" s="87">
        <v>138622.476732107</v>
      </c>
      <c r="G23" s="87">
        <v>138622.476732107</v>
      </c>
      <c r="H23" s="87">
        <v>0</v>
      </c>
      <c r="I23" s="22">
        <f t="shared" si="0"/>
        <v>138622.476732107</v>
      </c>
      <c r="J23" s="89">
        <f t="shared" si="1"/>
        <v>0</v>
      </c>
      <c r="K23" s="87">
        <f>'[1]1.2. АЭС'!K23</f>
        <v>299988.23674557498</v>
      </c>
      <c r="L23" s="87">
        <v>112757.470128068</v>
      </c>
      <c r="M23" s="87">
        <v>112757.470128068</v>
      </c>
      <c r="N23" s="87">
        <v>0</v>
      </c>
      <c r="O23" s="22">
        <v>112757.470128068</v>
      </c>
      <c r="P23" s="89">
        <v>0</v>
      </c>
      <c r="Q23" s="93" t="s">
        <v>97</v>
      </c>
    </row>
    <row r="24" spans="2:21" x14ac:dyDescent="0.3">
      <c r="B24" s="92" t="s">
        <v>98</v>
      </c>
      <c r="C24" s="86" t="s">
        <v>28</v>
      </c>
      <c r="D24" s="86" t="s">
        <v>96</v>
      </c>
      <c r="E24" s="87">
        <f>'[1]1.2. АЭС'!E24</f>
        <v>247997.656286702</v>
      </c>
      <c r="F24" s="87">
        <v>59866.844792661701</v>
      </c>
      <c r="G24" s="87">
        <v>59866.844792661701</v>
      </c>
      <c r="H24" s="87">
        <v>0</v>
      </c>
      <c r="I24" s="22">
        <f t="shared" si="0"/>
        <v>59866.844792661701</v>
      </c>
      <c r="J24" s="89">
        <f t="shared" si="1"/>
        <v>0</v>
      </c>
      <c r="K24" s="87">
        <f>'[1]1.2. АЭС'!K24</f>
        <v>238965.806370131</v>
      </c>
      <c r="L24" s="87">
        <v>75562.160672208804</v>
      </c>
      <c r="M24" s="87">
        <v>75562.160672208804</v>
      </c>
      <c r="N24" s="87">
        <v>0</v>
      </c>
      <c r="O24" s="22">
        <v>75562.160672208804</v>
      </c>
      <c r="P24" s="89">
        <v>0</v>
      </c>
      <c r="Q24" s="94"/>
    </row>
    <row r="25" spans="2:21" x14ac:dyDescent="0.3">
      <c r="B25" s="92" t="s">
        <v>99</v>
      </c>
      <c r="C25" s="86" t="s">
        <v>28</v>
      </c>
      <c r="D25" s="86" t="s">
        <v>96</v>
      </c>
      <c r="E25" s="87">
        <f>'[1]1.2. АЭС'!E25</f>
        <v>312304.31389977998</v>
      </c>
      <c r="F25" s="87">
        <v>111139.537961321</v>
      </c>
      <c r="G25" s="87">
        <v>111139.537961321</v>
      </c>
      <c r="H25" s="87">
        <v>0</v>
      </c>
      <c r="I25" s="22">
        <f t="shared" si="0"/>
        <v>111139.537961321</v>
      </c>
      <c r="J25" s="89">
        <f t="shared" si="1"/>
        <v>0</v>
      </c>
      <c r="K25" s="87">
        <f>'[1]1.2. АЭС'!K25</f>
        <v>233572.77172418701</v>
      </c>
      <c r="L25" s="87">
        <v>59866.186104993001</v>
      </c>
      <c r="M25" s="87">
        <v>59866.186104993001</v>
      </c>
      <c r="N25" s="87">
        <v>0</v>
      </c>
      <c r="O25" s="22">
        <v>59866.186104993001</v>
      </c>
      <c r="P25" s="89">
        <v>0</v>
      </c>
      <c r="Q25" s="94"/>
    </row>
    <row r="26" spans="2:21" x14ac:dyDescent="0.3">
      <c r="B26" s="92" t="s">
        <v>100</v>
      </c>
      <c r="C26" s="86" t="s">
        <v>28</v>
      </c>
      <c r="D26" s="86" t="s">
        <v>96</v>
      </c>
      <c r="E26" s="87">
        <f>'[1]1.2. АЭС'!E26</f>
        <v>385176.30620143801</v>
      </c>
      <c r="F26" s="87">
        <v>125850.81159391</v>
      </c>
      <c r="G26" s="87">
        <v>125850.81159391</v>
      </c>
      <c r="H26" s="87">
        <v>0</v>
      </c>
      <c r="I26" s="22">
        <f t="shared" si="0"/>
        <v>125850.81159391</v>
      </c>
      <c r="J26" s="89">
        <f t="shared" si="1"/>
        <v>0</v>
      </c>
      <c r="K26" s="87">
        <f>'[1]1.2. АЭС'!K26</f>
        <v>273501.460938601</v>
      </c>
      <c r="L26" s="87">
        <v>85588.030489314799</v>
      </c>
      <c r="M26" s="87">
        <v>85588.030489314799</v>
      </c>
      <c r="N26" s="87">
        <v>0</v>
      </c>
      <c r="O26" s="22">
        <v>85588.030489314799</v>
      </c>
      <c r="P26" s="89">
        <v>0</v>
      </c>
      <c r="Q26" s="95"/>
    </row>
    <row r="27" spans="2:21" ht="37.5" x14ac:dyDescent="0.3">
      <c r="B27" s="85" t="s">
        <v>101</v>
      </c>
      <c r="C27" s="86" t="s">
        <v>28</v>
      </c>
      <c r="D27" s="86" t="s">
        <v>102</v>
      </c>
      <c r="E27" s="87">
        <f>'[1]1.2. АЭС'!E27</f>
        <v>123121.43505999999</v>
      </c>
      <c r="F27" s="87">
        <v>46485.421679999992</v>
      </c>
      <c r="G27" s="88">
        <v>45690.158389999997</v>
      </c>
      <c r="H27" s="22">
        <v>643.20956999999999</v>
      </c>
      <c r="I27" s="22">
        <f t="shared" si="0"/>
        <v>46333.367959999996</v>
      </c>
      <c r="J27" s="89">
        <f t="shared" si="1"/>
        <v>152.05371999999625</v>
      </c>
      <c r="K27" s="87">
        <f>'[1]1.2. АЭС'!K27</f>
        <v>117913.33074999999</v>
      </c>
      <c r="L27" s="87">
        <v>42170.720000000001</v>
      </c>
      <c r="M27" s="90">
        <v>41743.57</v>
      </c>
      <c r="N27" s="22">
        <v>196.41</v>
      </c>
      <c r="O27" s="22">
        <v>41939.980000000003</v>
      </c>
      <c r="P27" s="89">
        <v>230.73999999999799</v>
      </c>
      <c r="Q27" s="96" t="s">
        <v>30</v>
      </c>
      <c r="R27" s="24">
        <v>0</v>
      </c>
      <c r="S27" s="24">
        <v>0</v>
      </c>
    </row>
    <row r="28" spans="2:21" s="33" customFormat="1" ht="45" customHeight="1" x14ac:dyDescent="0.3">
      <c r="B28" s="78" t="s">
        <v>103</v>
      </c>
      <c r="C28" s="79" t="s">
        <v>28</v>
      </c>
      <c r="D28" s="79" t="s">
        <v>56</v>
      </c>
      <c r="E28" s="80">
        <f>'[1]1.2. АЭС'!E28</f>
        <v>2674201.9802199998</v>
      </c>
      <c r="F28" s="80">
        <f>F29+F30+F31+F32</f>
        <v>984816.34020000009</v>
      </c>
      <c r="G28" s="81">
        <f>G29+G30+G31+G32</f>
        <v>984745.29469000001</v>
      </c>
      <c r="H28" s="21">
        <f>H29+H30+H31+H32</f>
        <v>59.805109999999999</v>
      </c>
      <c r="I28" s="21">
        <f t="shared" si="0"/>
        <v>984805.09979999997</v>
      </c>
      <c r="J28" s="82">
        <f t="shared" si="1"/>
        <v>11.240400000126101</v>
      </c>
      <c r="K28" s="80">
        <f>'[1]1.2. АЭС'!K28</f>
        <v>2833275.4553299998</v>
      </c>
      <c r="L28" s="80">
        <v>1132200.6399999999</v>
      </c>
      <c r="M28" s="83">
        <v>1132184.8700000001</v>
      </c>
      <c r="N28" s="21">
        <v>7.37</v>
      </c>
      <c r="O28" s="21">
        <v>1132192.24</v>
      </c>
      <c r="P28" s="82">
        <v>8.3999999999068695</v>
      </c>
      <c r="Q28" s="97"/>
    </row>
    <row r="29" spans="2:21" x14ac:dyDescent="0.3">
      <c r="B29" s="85" t="s">
        <v>104</v>
      </c>
      <c r="C29" s="86" t="s">
        <v>28</v>
      </c>
      <c r="D29" s="86" t="s">
        <v>105</v>
      </c>
      <c r="E29" s="87">
        <f>'[1]1.2. АЭС'!E29</f>
        <v>8825.7221899999986</v>
      </c>
      <c r="F29" s="87">
        <v>3436.0308799999998</v>
      </c>
      <c r="G29" s="87">
        <v>3364.9853699999999</v>
      </c>
      <c r="H29" s="87">
        <v>59.805109999999999</v>
      </c>
      <c r="I29" s="21">
        <f t="shared" si="0"/>
        <v>3424.7904799999997</v>
      </c>
      <c r="J29" s="89">
        <f t="shared" si="1"/>
        <v>11.240400000000136</v>
      </c>
      <c r="K29" s="87">
        <f>'[1]1.2. АЭС'!K29</f>
        <v>4574.9033300000001</v>
      </c>
      <c r="L29" s="87">
        <v>1806.98</v>
      </c>
      <c r="M29" s="90">
        <v>1791.21</v>
      </c>
      <c r="N29" s="22">
        <v>7.37</v>
      </c>
      <c r="O29" s="22">
        <v>1798.58</v>
      </c>
      <c r="P29" s="89">
        <v>8.4000000000000892</v>
      </c>
      <c r="Q29" s="97"/>
      <c r="R29" s="24">
        <v>0</v>
      </c>
      <c r="S29" s="24">
        <v>0</v>
      </c>
    </row>
    <row r="30" spans="2:21" x14ac:dyDescent="0.3">
      <c r="B30" s="85" t="s">
        <v>106</v>
      </c>
      <c r="C30" s="86" t="s">
        <v>28</v>
      </c>
      <c r="D30" s="86" t="s">
        <v>107</v>
      </c>
      <c r="E30" s="87">
        <f>'[1]1.2. АЭС'!E30</f>
        <v>1270428.88983</v>
      </c>
      <c r="F30" s="87">
        <v>521702.21708999999</v>
      </c>
      <c r="G30" s="88">
        <v>521702.21708999999</v>
      </c>
      <c r="H30" s="22">
        <v>0</v>
      </c>
      <c r="I30" s="22">
        <f t="shared" si="0"/>
        <v>521702.21708999999</v>
      </c>
      <c r="J30" s="89">
        <f t="shared" si="1"/>
        <v>0</v>
      </c>
      <c r="K30" s="87">
        <f>'[1]1.2. АЭС'!K30</f>
        <v>1287412.2520000001</v>
      </c>
      <c r="L30" s="87">
        <v>543902.30000000005</v>
      </c>
      <c r="M30" s="90">
        <v>543902.30000000005</v>
      </c>
      <c r="N30" s="22">
        <v>0</v>
      </c>
      <c r="O30" s="22">
        <v>543902.30000000005</v>
      </c>
      <c r="P30" s="89">
        <v>0</v>
      </c>
      <c r="Q30" s="97"/>
      <c r="R30" s="24">
        <v>0</v>
      </c>
      <c r="S30" s="24">
        <v>0</v>
      </c>
    </row>
    <row r="31" spans="2:21" ht="37.5" x14ac:dyDescent="0.3">
      <c r="B31" s="85" t="s">
        <v>108</v>
      </c>
      <c r="C31" s="86" t="s">
        <v>28</v>
      </c>
      <c r="D31" s="86" t="s">
        <v>109</v>
      </c>
      <c r="E31" s="87">
        <f>'[1]1.2. АЭС'!E31</f>
        <v>1349234.0770299998</v>
      </c>
      <c r="F31" s="87">
        <v>459394.97123000002</v>
      </c>
      <c r="G31" s="88">
        <v>459394.97123000002</v>
      </c>
      <c r="H31" s="22">
        <v>0</v>
      </c>
      <c r="I31" s="22">
        <f t="shared" si="0"/>
        <v>459394.97123000002</v>
      </c>
      <c r="J31" s="89">
        <f t="shared" si="1"/>
        <v>0</v>
      </c>
      <c r="K31" s="87">
        <f>'[1]1.2. АЭС'!K31</f>
        <v>1507193.06</v>
      </c>
      <c r="L31" s="87">
        <v>586387.38</v>
      </c>
      <c r="M31" s="90">
        <v>586387.38</v>
      </c>
      <c r="N31" s="22">
        <v>0</v>
      </c>
      <c r="O31" s="22">
        <v>586387.38</v>
      </c>
      <c r="P31" s="89">
        <v>0</v>
      </c>
      <c r="Q31" s="97"/>
      <c r="R31" s="24">
        <v>0</v>
      </c>
      <c r="S31" s="24">
        <v>0</v>
      </c>
    </row>
    <row r="32" spans="2:21" ht="42" customHeight="1" x14ac:dyDescent="0.3">
      <c r="B32" s="85" t="s">
        <v>110</v>
      </c>
      <c r="C32" s="86" t="s">
        <v>28</v>
      </c>
      <c r="D32" s="86" t="s">
        <v>111</v>
      </c>
      <c r="E32" s="87">
        <f>'[1]1.2. АЭС'!E32</f>
        <v>45713.291170000004</v>
      </c>
      <c r="F32" s="87">
        <v>283.12099999999998</v>
      </c>
      <c r="G32" s="88">
        <v>283.12099999999998</v>
      </c>
      <c r="H32" s="22">
        <v>0</v>
      </c>
      <c r="I32" s="22">
        <f t="shared" si="0"/>
        <v>283.12099999999998</v>
      </c>
      <c r="J32" s="89">
        <f t="shared" si="1"/>
        <v>0</v>
      </c>
      <c r="K32" s="87">
        <f>'[1]1.2. АЭС'!K32</f>
        <v>34095.24</v>
      </c>
      <c r="L32" s="87">
        <v>103.98</v>
      </c>
      <c r="M32" s="90">
        <v>103.98</v>
      </c>
      <c r="N32" s="22">
        <v>0</v>
      </c>
      <c r="O32" s="22">
        <v>103.98</v>
      </c>
      <c r="P32" s="89">
        <v>0</v>
      </c>
      <c r="Q32" s="97"/>
      <c r="R32" s="24">
        <v>0</v>
      </c>
      <c r="S32" s="24">
        <v>0</v>
      </c>
    </row>
    <row r="33" spans="2:19" s="33" customFormat="1" x14ac:dyDescent="0.3">
      <c r="B33" s="78" t="s">
        <v>112</v>
      </c>
      <c r="C33" s="79" t="s">
        <v>28</v>
      </c>
      <c r="D33" s="79" t="s">
        <v>58</v>
      </c>
      <c r="E33" s="80">
        <f>'[1]1.2. АЭС'!E33</f>
        <v>1243225.0723199998</v>
      </c>
      <c r="F33" s="80">
        <f>F34+F35+F36</f>
        <v>369425.89997000003</v>
      </c>
      <c r="G33" s="81">
        <f>G34+G35+G36</f>
        <v>360050.70444</v>
      </c>
      <c r="H33" s="21">
        <f>H34+H35+H36</f>
        <v>8599.1093599999986</v>
      </c>
      <c r="I33" s="21">
        <f t="shared" si="0"/>
        <v>368649.8138</v>
      </c>
      <c r="J33" s="82">
        <f t="shared" si="1"/>
        <v>776.08617000002414</v>
      </c>
      <c r="K33" s="80">
        <f>'[1]1.2. АЭС'!K33</f>
        <v>1041743.3139290001</v>
      </c>
      <c r="L33" s="80">
        <v>300818.73</v>
      </c>
      <c r="M33" s="83">
        <v>294004.37104</v>
      </c>
      <c r="N33" s="21">
        <v>6105.64779</v>
      </c>
      <c r="O33" s="21">
        <v>300110.01883000002</v>
      </c>
      <c r="P33" s="82">
        <v>708.71116999996605</v>
      </c>
      <c r="Q33" s="98"/>
    </row>
    <row r="34" spans="2:19" x14ac:dyDescent="0.3">
      <c r="B34" s="92" t="s">
        <v>113</v>
      </c>
      <c r="C34" s="86" t="s">
        <v>28</v>
      </c>
      <c r="D34" s="86" t="s">
        <v>96</v>
      </c>
      <c r="E34" s="87">
        <f>'[1]1.2. АЭС'!E34</f>
        <v>329063.942315828</v>
      </c>
      <c r="F34" s="87">
        <v>83062.992329000001</v>
      </c>
      <c r="G34" s="87">
        <v>81405.840947999997</v>
      </c>
      <c r="H34" s="87">
        <v>1657.1513809999999</v>
      </c>
      <c r="I34" s="22">
        <f t="shared" si="0"/>
        <v>83062.992329000001</v>
      </c>
      <c r="J34" s="89">
        <f t="shared" si="1"/>
        <v>0</v>
      </c>
      <c r="K34" s="87">
        <f>'[1]1.2. АЭС'!K34</f>
        <v>281223.51163899997</v>
      </c>
      <c r="L34" s="87">
        <v>68604.937999999995</v>
      </c>
      <c r="M34" s="90">
        <v>67286.02</v>
      </c>
      <c r="N34" s="22">
        <v>1318.92</v>
      </c>
      <c r="O34" s="22">
        <v>68604.94</v>
      </c>
      <c r="P34" s="89">
        <v>-2.0000000076834099E-3</v>
      </c>
      <c r="Q34" s="93" t="s">
        <v>97</v>
      </c>
    </row>
    <row r="35" spans="2:19" x14ac:dyDescent="0.3">
      <c r="B35" s="92" t="s">
        <v>114</v>
      </c>
      <c r="C35" s="86" t="s">
        <v>28</v>
      </c>
      <c r="D35" s="86" t="s">
        <v>96</v>
      </c>
      <c r="E35" s="87">
        <f>'[1]1.2. АЭС'!E35</f>
        <v>364834.60674167197</v>
      </c>
      <c r="F35" s="87">
        <v>110866.40949599999</v>
      </c>
      <c r="G35" s="87">
        <v>105715.95365900001</v>
      </c>
      <c r="H35" s="87">
        <v>4913.1371289999997</v>
      </c>
      <c r="I35" s="22">
        <f t="shared" si="0"/>
        <v>110629.090788</v>
      </c>
      <c r="J35" s="89">
        <f t="shared" si="1"/>
        <v>237.3187079999916</v>
      </c>
      <c r="K35" s="87">
        <f>'[1]1.2. АЭС'!K35</f>
        <v>308515.85440000001</v>
      </c>
      <c r="L35" s="87">
        <v>93835.411999999997</v>
      </c>
      <c r="M35" s="90">
        <v>89788.75</v>
      </c>
      <c r="N35" s="22">
        <v>3882.35</v>
      </c>
      <c r="O35" s="22">
        <v>93671.1</v>
      </c>
      <c r="P35" s="89">
        <v>164.311999999991</v>
      </c>
      <c r="Q35" s="99"/>
    </row>
    <row r="36" spans="2:19" x14ac:dyDescent="0.3">
      <c r="B36" s="92" t="s">
        <v>115</v>
      </c>
      <c r="C36" s="86" t="s">
        <v>28</v>
      </c>
      <c r="D36" s="86" t="s">
        <v>96</v>
      </c>
      <c r="E36" s="87">
        <f>'[1]1.2. АЭС'!E36</f>
        <v>549326.52326249995</v>
      </c>
      <c r="F36" s="87">
        <v>175496.49814499999</v>
      </c>
      <c r="G36" s="87">
        <v>172928.90983300001</v>
      </c>
      <c r="H36" s="87">
        <v>2028.8208500000001</v>
      </c>
      <c r="I36" s="22">
        <f t="shared" si="0"/>
        <v>174957.730683</v>
      </c>
      <c r="J36" s="89">
        <f t="shared" si="1"/>
        <v>538.76746199998888</v>
      </c>
      <c r="K36" s="87">
        <f>'[1]1.2. АЭС'!K36</f>
        <v>452003.94789000001</v>
      </c>
      <c r="L36" s="87">
        <v>138378.38</v>
      </c>
      <c r="M36" s="90">
        <v>136929.60104000001</v>
      </c>
      <c r="N36" s="22">
        <v>904.37779</v>
      </c>
      <c r="O36" s="22">
        <v>137833.97883000001</v>
      </c>
      <c r="P36" s="89">
        <v>544.40116999999702</v>
      </c>
      <c r="Q36" s="99"/>
    </row>
    <row r="37" spans="2:19" ht="56.25" x14ac:dyDescent="0.3">
      <c r="B37" s="100" t="s">
        <v>116</v>
      </c>
      <c r="C37" s="86" t="s">
        <v>117</v>
      </c>
      <c r="D37" s="86" t="s">
        <v>96</v>
      </c>
      <c r="E37" s="87">
        <f>'[1]1.2. АЭС'!E37</f>
        <v>7270.1470000000008</v>
      </c>
      <c r="F37" s="87">
        <f>F38+F39+F40</f>
        <v>2386.17</v>
      </c>
      <c r="G37" s="88">
        <f>G38+G39+G40</f>
        <v>2321.67</v>
      </c>
      <c r="H37" s="22">
        <f>H38+H39+H40</f>
        <v>56</v>
      </c>
      <c r="I37" s="22">
        <f t="shared" si="0"/>
        <v>2377.67</v>
      </c>
      <c r="J37" s="89">
        <f t="shared" si="1"/>
        <v>8.5</v>
      </c>
      <c r="K37" s="87">
        <f>'[1]1.2. АЭС'!K37</f>
        <v>7052.67</v>
      </c>
      <c r="L37" s="87">
        <v>2256.5</v>
      </c>
      <c r="M37" s="90">
        <v>2205.71</v>
      </c>
      <c r="N37" s="22">
        <v>41.79</v>
      </c>
      <c r="O37" s="22">
        <v>2247.5</v>
      </c>
      <c r="P37" s="89">
        <v>9</v>
      </c>
      <c r="Q37" s="99"/>
    </row>
    <row r="38" spans="2:19" x14ac:dyDescent="0.3">
      <c r="B38" s="92" t="s">
        <v>113</v>
      </c>
      <c r="C38" s="86" t="s">
        <v>117</v>
      </c>
      <c r="D38" s="86" t="s">
        <v>96</v>
      </c>
      <c r="E38" s="87">
        <f>'[1]1.2. АЭС'!E38</f>
        <v>1193.1300000000001</v>
      </c>
      <c r="F38" s="87">
        <v>345.6</v>
      </c>
      <c r="G38" s="88">
        <v>338.8</v>
      </c>
      <c r="H38" s="22">
        <v>6.8</v>
      </c>
      <c r="I38" s="22">
        <f t="shared" si="0"/>
        <v>345.6</v>
      </c>
      <c r="J38" s="89">
        <f t="shared" si="1"/>
        <v>0</v>
      </c>
      <c r="K38" s="87">
        <f>'[1]1.2. АЭС'!K38</f>
        <v>1171.453</v>
      </c>
      <c r="L38" s="87">
        <v>331.3</v>
      </c>
      <c r="M38" s="90">
        <v>325.77</v>
      </c>
      <c r="N38" s="22">
        <v>5.53</v>
      </c>
      <c r="O38" s="22">
        <v>331.3</v>
      </c>
      <c r="P38" s="89">
        <v>0</v>
      </c>
      <c r="Q38" s="99"/>
    </row>
    <row r="39" spans="2:19" x14ac:dyDescent="0.3">
      <c r="B39" s="92" t="s">
        <v>114</v>
      </c>
      <c r="C39" s="86" t="s">
        <v>117</v>
      </c>
      <c r="D39" s="86" t="s">
        <v>96</v>
      </c>
      <c r="E39" s="87">
        <f>'[1]1.2. АЭС'!E39</f>
        <v>1882.23</v>
      </c>
      <c r="F39" s="87">
        <v>592.70000000000005</v>
      </c>
      <c r="G39" s="88">
        <v>559.66999999999996</v>
      </c>
      <c r="H39" s="22">
        <v>30.53</v>
      </c>
      <c r="I39" s="22">
        <f t="shared" si="0"/>
        <v>590.19999999999993</v>
      </c>
      <c r="J39" s="89">
        <f t="shared" si="1"/>
        <v>2.5000000000001137</v>
      </c>
      <c r="K39" s="87">
        <f>'[1]1.2. АЭС'!K39</f>
        <v>1826.29</v>
      </c>
      <c r="L39" s="87">
        <v>567.47</v>
      </c>
      <c r="M39" s="90">
        <v>538.45000000000005</v>
      </c>
      <c r="N39" s="22">
        <v>27.01</v>
      </c>
      <c r="O39" s="22">
        <v>565.46</v>
      </c>
      <c r="P39" s="89">
        <v>2.00999999999999</v>
      </c>
      <c r="Q39" s="99"/>
    </row>
    <row r="40" spans="2:19" x14ac:dyDescent="0.3">
      <c r="B40" s="92" t="s">
        <v>115</v>
      </c>
      <c r="C40" s="86" t="s">
        <v>117</v>
      </c>
      <c r="D40" s="86" t="s">
        <v>96</v>
      </c>
      <c r="E40" s="87">
        <f>'[1]1.2. АЭС'!E40</f>
        <v>4194.7870000000003</v>
      </c>
      <c r="F40" s="87">
        <v>1447.87</v>
      </c>
      <c r="G40" s="88">
        <v>1423.2</v>
      </c>
      <c r="H40" s="22">
        <v>18.670000000000002</v>
      </c>
      <c r="I40" s="22">
        <f t="shared" si="0"/>
        <v>1441.8700000000001</v>
      </c>
      <c r="J40" s="89">
        <f t="shared" si="1"/>
        <v>5.9999999999997726</v>
      </c>
      <c r="K40" s="87">
        <f>'[1]1.2. АЭС'!K40</f>
        <v>4054.9270000000001</v>
      </c>
      <c r="L40" s="87">
        <v>1357.73</v>
      </c>
      <c r="M40" s="90">
        <v>1341.49</v>
      </c>
      <c r="N40" s="22">
        <v>9.25</v>
      </c>
      <c r="O40" s="22">
        <v>1350.74</v>
      </c>
      <c r="P40" s="89">
        <v>6.99000000000001</v>
      </c>
      <c r="Q40" s="101"/>
    </row>
    <row r="41" spans="2:19" s="33" customFormat="1" ht="112.5" x14ac:dyDescent="0.3">
      <c r="B41" s="78" t="s">
        <v>118</v>
      </c>
      <c r="C41" s="79" t="s">
        <v>28</v>
      </c>
      <c r="D41" s="79" t="s">
        <v>61</v>
      </c>
      <c r="E41" s="80">
        <f>'[1]1.2. АЭС'!E41</f>
        <v>377018.04502000002</v>
      </c>
      <c r="F41" s="80">
        <v>112286.30468999998</v>
      </c>
      <c r="G41" s="81">
        <v>109425.51231999999</v>
      </c>
      <c r="H41" s="81">
        <v>2626.4278100000001</v>
      </c>
      <c r="I41" s="21">
        <f t="shared" si="0"/>
        <v>112051.94012999999</v>
      </c>
      <c r="J41" s="82">
        <f t="shared" si="1"/>
        <v>234.36455999998725</v>
      </c>
      <c r="K41" s="80">
        <f>'[1]1.2. АЭС'!K41</f>
        <v>315446.80219999998</v>
      </c>
      <c r="L41" s="80">
        <v>91273.43</v>
      </c>
      <c r="M41" s="83">
        <v>89208.77</v>
      </c>
      <c r="N41" s="21">
        <v>1850.61</v>
      </c>
      <c r="O41" s="21">
        <v>91059.38</v>
      </c>
      <c r="P41" s="82">
        <v>214.04999999998799</v>
      </c>
      <c r="Q41" s="96" t="s">
        <v>30</v>
      </c>
    </row>
    <row r="42" spans="2:19" s="33" customFormat="1" x14ac:dyDescent="0.3">
      <c r="B42" s="78" t="s">
        <v>119</v>
      </c>
      <c r="C42" s="79" t="s">
        <v>28</v>
      </c>
      <c r="D42" s="79" t="s">
        <v>63</v>
      </c>
      <c r="E42" s="80">
        <f>'[1]1.2. АЭС'!E42</f>
        <v>510169.71259000001</v>
      </c>
      <c r="F42" s="80">
        <v>200017.26819</v>
      </c>
      <c r="G42" s="80">
        <v>199873.4902</v>
      </c>
      <c r="H42" s="80">
        <v>323.82798000000003</v>
      </c>
      <c r="I42" s="21">
        <f t="shared" si="0"/>
        <v>200197.31818</v>
      </c>
      <c r="J42" s="82">
        <f t="shared" si="1"/>
        <v>-180.04998999999953</v>
      </c>
      <c r="K42" s="80">
        <f>'[1]1.2. АЭС'!K42</f>
        <v>550140.77836999996</v>
      </c>
      <c r="L42" s="80">
        <v>228417.47</v>
      </c>
      <c r="M42" s="83">
        <v>227931.86</v>
      </c>
      <c r="N42" s="21">
        <v>180.59</v>
      </c>
      <c r="O42" s="21">
        <v>228112.45</v>
      </c>
      <c r="P42" s="82">
        <v>305.02000000001902</v>
      </c>
      <c r="Q42" s="84"/>
      <c r="R42" s="102">
        <v>0</v>
      </c>
      <c r="S42" s="102">
        <v>0</v>
      </c>
    </row>
    <row r="43" spans="2:19" s="33" customFormat="1" ht="40.5" customHeight="1" x14ac:dyDescent="0.3">
      <c r="B43" s="78" t="s">
        <v>120</v>
      </c>
      <c r="C43" s="79" t="s">
        <v>28</v>
      </c>
      <c r="D43" s="79" t="s">
        <v>121</v>
      </c>
      <c r="E43" s="80">
        <f>'[1]1.2. АЭС'!E43</f>
        <v>71501.944080000001</v>
      </c>
      <c r="F43" s="80">
        <f>F44+F45</f>
        <v>34556.785329999999</v>
      </c>
      <c r="G43" s="81">
        <f>G44+G45</f>
        <v>34475.41747</v>
      </c>
      <c r="H43" s="21">
        <f>H44+H45</f>
        <v>37.197180000000003</v>
      </c>
      <c r="I43" s="21">
        <f t="shared" si="0"/>
        <v>34512.614650000003</v>
      </c>
      <c r="J43" s="82">
        <f t="shared" si="1"/>
        <v>44.170679999995627</v>
      </c>
      <c r="K43" s="80">
        <f>'[1]1.2. АЭС'!K43</f>
        <v>52465.912389999998</v>
      </c>
      <c r="L43" s="80">
        <v>20265.97</v>
      </c>
      <c r="M43" s="83">
        <v>20027.509999999998</v>
      </c>
      <c r="N43" s="21">
        <v>87.55</v>
      </c>
      <c r="O43" s="21">
        <v>20115.060000000001</v>
      </c>
      <c r="P43" s="82">
        <v>150.91000000000301</v>
      </c>
      <c r="Q43" s="84"/>
    </row>
    <row r="44" spans="2:19" x14ac:dyDescent="0.3">
      <c r="B44" s="100" t="s">
        <v>122</v>
      </c>
      <c r="C44" s="86" t="s">
        <v>28</v>
      </c>
      <c r="D44" s="103">
        <v>161</v>
      </c>
      <c r="E44" s="87">
        <f>'[1]1.2. АЭС'!E44</f>
        <v>71501.944080000001</v>
      </c>
      <c r="F44" s="87">
        <v>34556.785329999999</v>
      </c>
      <c r="G44" s="87">
        <v>34475.41747</v>
      </c>
      <c r="H44" s="87">
        <v>37.197180000000003</v>
      </c>
      <c r="I44" s="22">
        <f t="shared" si="0"/>
        <v>34512.614650000003</v>
      </c>
      <c r="J44" s="89">
        <f t="shared" si="1"/>
        <v>44.170679999995627</v>
      </c>
      <c r="K44" s="87">
        <f>'[1]1.2. АЭС'!K44</f>
        <v>52465.912389999998</v>
      </c>
      <c r="L44" s="87">
        <v>20265.97</v>
      </c>
      <c r="M44" s="90">
        <v>20027.509999999998</v>
      </c>
      <c r="N44" s="22">
        <v>87.55</v>
      </c>
      <c r="O44" s="22">
        <v>20115.060000000001</v>
      </c>
      <c r="P44" s="89">
        <v>150.91000000000301</v>
      </c>
      <c r="Q44" s="84"/>
      <c r="R44" s="24">
        <v>0</v>
      </c>
      <c r="S44" s="24">
        <v>0</v>
      </c>
    </row>
    <row r="45" spans="2:19" x14ac:dyDescent="0.3">
      <c r="B45" s="100" t="s">
        <v>123</v>
      </c>
      <c r="C45" s="86" t="s">
        <v>28</v>
      </c>
      <c r="D45" s="103">
        <v>162</v>
      </c>
      <c r="E45" s="87">
        <f>'[1]1.2. АЭС'!E45</f>
        <v>0</v>
      </c>
      <c r="F45" s="87">
        <v>0</v>
      </c>
      <c r="G45" s="88">
        <v>0</v>
      </c>
      <c r="H45" s="22">
        <v>0</v>
      </c>
      <c r="I45" s="22">
        <f t="shared" si="0"/>
        <v>0</v>
      </c>
      <c r="J45" s="89">
        <f t="shared" si="1"/>
        <v>0</v>
      </c>
      <c r="K45" s="87">
        <f>'[1]1.2. АЭС'!K45</f>
        <v>0</v>
      </c>
      <c r="L45" s="87">
        <v>0</v>
      </c>
      <c r="M45" s="90">
        <v>0</v>
      </c>
      <c r="N45" s="22">
        <v>0</v>
      </c>
      <c r="O45" s="22">
        <v>0</v>
      </c>
      <c r="P45" s="89">
        <v>0</v>
      </c>
      <c r="Q45" s="84"/>
    </row>
    <row r="46" spans="2:19" s="33" customFormat="1" ht="37.5" x14ac:dyDescent="0.3">
      <c r="B46" s="78" t="s">
        <v>124</v>
      </c>
      <c r="C46" s="79" t="s">
        <v>28</v>
      </c>
      <c r="D46" s="79" t="s">
        <v>125</v>
      </c>
      <c r="E46" s="80">
        <f>'[1]1.2. АЭС'!E46</f>
        <v>64014.45016</v>
      </c>
      <c r="F46" s="80">
        <v>24814.494160000002</v>
      </c>
      <c r="G46" s="80">
        <v>24644.459700000003</v>
      </c>
      <c r="H46" s="80">
        <v>144.93241</v>
      </c>
      <c r="I46" s="21">
        <f t="shared" si="0"/>
        <v>24789.392110000004</v>
      </c>
      <c r="J46" s="82">
        <f t="shared" si="1"/>
        <v>25.102049999997689</v>
      </c>
      <c r="K46" s="80">
        <f>'[1]1.2. АЭС'!K46</f>
        <v>49343.536</v>
      </c>
      <c r="L46" s="80">
        <v>18027.740000000002</v>
      </c>
      <c r="M46" s="83">
        <v>17933.28</v>
      </c>
      <c r="N46" s="21">
        <v>32.43</v>
      </c>
      <c r="O46" s="21">
        <v>17965.71</v>
      </c>
      <c r="P46" s="82">
        <v>62.030000000002502</v>
      </c>
      <c r="Q46" s="84"/>
      <c r="R46" s="102">
        <v>0</v>
      </c>
      <c r="S46" s="102">
        <v>0</v>
      </c>
    </row>
    <row r="47" spans="2:19" s="33" customFormat="1" ht="56.25" x14ac:dyDescent="0.3">
      <c r="B47" s="78" t="s">
        <v>126</v>
      </c>
      <c r="C47" s="79" t="s">
        <v>28</v>
      </c>
      <c r="D47" s="79" t="s">
        <v>127</v>
      </c>
      <c r="E47" s="80">
        <f>'[1]1.2. АЭС'!E47</f>
        <v>323963.41533000005</v>
      </c>
      <c r="F47" s="80">
        <f>'1.1. ПЭС'!F26</f>
        <v>185276.79999999999</v>
      </c>
      <c r="G47" s="80">
        <f>'1.1. ПЭС'!G26</f>
        <v>184906.98951000001</v>
      </c>
      <c r="H47" s="80">
        <f>'1.1. ПЭС'!H26</f>
        <v>369.81049000000002</v>
      </c>
      <c r="I47" s="21">
        <f t="shared" si="0"/>
        <v>185276.80000000002</v>
      </c>
      <c r="J47" s="82">
        <f t="shared" si="1"/>
        <v>0</v>
      </c>
      <c r="K47" s="80">
        <f>'[1]1.2. АЭС'!K47</f>
        <v>185420.74882000001</v>
      </c>
      <c r="L47" s="80">
        <v>104206.26</v>
      </c>
      <c r="M47" s="80">
        <v>104206.26</v>
      </c>
      <c r="N47" s="80">
        <v>0</v>
      </c>
      <c r="O47" s="21">
        <v>104206.26</v>
      </c>
      <c r="P47" s="82">
        <v>0</v>
      </c>
      <c r="Q47" s="104"/>
      <c r="R47" s="102">
        <v>0</v>
      </c>
      <c r="S47" s="102">
        <v>-2.0000000018626451E-2</v>
      </c>
    </row>
    <row r="48" spans="2:19" s="33" customFormat="1" x14ac:dyDescent="0.3">
      <c r="B48" s="78" t="s">
        <v>51</v>
      </c>
      <c r="C48" s="79" t="s">
        <v>28</v>
      </c>
      <c r="D48" s="79" t="s">
        <v>128</v>
      </c>
      <c r="E48" s="80">
        <f>'[1]1.2. АЭС'!E48</f>
        <v>202152.72012738598</v>
      </c>
      <c r="F48" s="80">
        <f>('1.1. ПЭС'!F20+'1.1. ПЭС'!F22)-F20-F28-F33-F41-F42-F43-F46</f>
        <v>163380.62471000059</v>
      </c>
      <c r="G48" s="81">
        <f>('1.1. ПЭС'!G20+'1.1. ПЭС'!G22)-G20-G28-G33-G41-G42-G43-G46</f>
        <v>87506.992220000117</v>
      </c>
      <c r="H48" s="21">
        <f>('1.1. ПЭС'!H20+'1.1. ПЭС'!H22)-H20-H28-H33-H41-H42-H43-H46</f>
        <v>520.26155000000244</v>
      </c>
      <c r="I48" s="21">
        <f t="shared" si="0"/>
        <v>88027.253770000112</v>
      </c>
      <c r="J48" s="82">
        <f t="shared" si="1"/>
        <v>75353.370940000474</v>
      </c>
      <c r="K48" s="80">
        <f>'[1]1.2. АЭС'!K48</f>
        <v>126369.451501</v>
      </c>
      <c r="L48" s="80">
        <v>78610.87</v>
      </c>
      <c r="M48" s="80">
        <v>77452.888959999895</v>
      </c>
      <c r="N48" s="80">
        <v>582.10221000000001</v>
      </c>
      <c r="O48" s="21">
        <v>78034.991169999907</v>
      </c>
      <c r="P48" s="82">
        <v>575.87883000004501</v>
      </c>
      <c r="Q48" s="105"/>
    </row>
    <row r="49" spans="2:19" s="33" customFormat="1" ht="56.25" x14ac:dyDescent="0.3">
      <c r="B49" s="106" t="s">
        <v>129</v>
      </c>
      <c r="C49" s="79" t="s">
        <v>28</v>
      </c>
      <c r="D49" s="79" t="s">
        <v>130</v>
      </c>
      <c r="E49" s="80">
        <f>'[1]1.2. АЭС'!E49</f>
        <v>1122110.44723</v>
      </c>
      <c r="F49" s="80">
        <f>F50+F51+F52+F53+F54</f>
        <v>1033928.31099</v>
      </c>
      <c r="G49" s="81">
        <f>G50+G51+G52+G53+G54</f>
        <v>1032390.7486413536</v>
      </c>
      <c r="H49" s="21">
        <f>H50+H51+H52+H53+H54</f>
        <v>350.61226698847219</v>
      </c>
      <c r="I49" s="21">
        <f t="shared" si="0"/>
        <v>1032741.3609083421</v>
      </c>
      <c r="J49" s="82">
        <f t="shared" si="1"/>
        <v>1186.9500816579675</v>
      </c>
      <c r="K49" s="80">
        <f>'[1]1.2. АЭС'!K49</f>
        <v>108778.350999801</v>
      </c>
      <c r="L49" s="80">
        <v>28174.6984591</v>
      </c>
      <c r="M49" s="83">
        <v>22767.705779937001</v>
      </c>
      <c r="N49" s="21">
        <v>148.288574669805</v>
      </c>
      <c r="O49" s="21">
        <v>22915.994354606799</v>
      </c>
      <c r="P49" s="82">
        <v>5258.7041044931802</v>
      </c>
      <c r="Q49" s="107"/>
    </row>
    <row r="50" spans="2:19" x14ac:dyDescent="0.3">
      <c r="B50" s="108" t="s">
        <v>131</v>
      </c>
      <c r="C50" s="86"/>
      <c r="D50" s="86" t="s">
        <v>132</v>
      </c>
      <c r="E50" s="109">
        <f>'[1]1.2. АЭС'!E50</f>
        <v>1000000</v>
      </c>
      <c r="F50" s="109">
        <v>1000000</v>
      </c>
      <c r="G50" s="109">
        <v>1000000</v>
      </c>
      <c r="H50" s="109">
        <v>0</v>
      </c>
      <c r="I50" s="110">
        <f t="shared" si="0"/>
        <v>1000000</v>
      </c>
      <c r="J50" s="111">
        <f t="shared" si="1"/>
        <v>0</v>
      </c>
      <c r="K50" s="109">
        <f>'[1]1.2. АЭС'!K50</f>
        <v>0</v>
      </c>
      <c r="L50" s="109">
        <v>0</v>
      </c>
      <c r="M50" s="109">
        <v>0</v>
      </c>
      <c r="N50" s="109">
        <v>0</v>
      </c>
      <c r="O50" s="110">
        <v>0</v>
      </c>
      <c r="P50" s="111">
        <v>0</v>
      </c>
      <c r="Q50" s="112"/>
    </row>
    <row r="51" spans="2:19" x14ac:dyDescent="0.3">
      <c r="B51" s="108" t="s">
        <v>133</v>
      </c>
      <c r="C51" s="86" t="s">
        <v>28</v>
      </c>
      <c r="D51" s="86" t="s">
        <v>134</v>
      </c>
      <c r="E51" s="87">
        <f>'[1]1.2. АЭС'!E51</f>
        <v>0</v>
      </c>
      <c r="F51" s="87">
        <v>0</v>
      </c>
      <c r="G51" s="87">
        <v>0</v>
      </c>
      <c r="H51" s="87">
        <v>0</v>
      </c>
      <c r="I51" s="22">
        <f t="shared" si="0"/>
        <v>0</v>
      </c>
      <c r="J51" s="89">
        <f t="shared" si="1"/>
        <v>0</v>
      </c>
      <c r="K51" s="87">
        <f>'[1]1.2. АЭС'!K51</f>
        <v>0</v>
      </c>
      <c r="L51" s="87">
        <v>0</v>
      </c>
      <c r="M51" s="87">
        <v>0</v>
      </c>
      <c r="N51" s="87">
        <v>0</v>
      </c>
      <c r="O51" s="22">
        <v>0</v>
      </c>
      <c r="P51" s="89">
        <v>0</v>
      </c>
      <c r="Q51" s="113" t="s">
        <v>35</v>
      </c>
    </row>
    <row r="52" spans="2:19" x14ac:dyDescent="0.3">
      <c r="B52" s="108" t="s">
        <v>135</v>
      </c>
      <c r="C52" s="86" t="s">
        <v>28</v>
      </c>
      <c r="D52" s="86" t="s">
        <v>136</v>
      </c>
      <c r="E52" s="87">
        <f>'[1]1.2. АЭС'!E52</f>
        <v>0</v>
      </c>
      <c r="F52" s="87">
        <v>0</v>
      </c>
      <c r="G52" s="87">
        <v>0</v>
      </c>
      <c r="H52" s="87">
        <v>0</v>
      </c>
      <c r="I52" s="22">
        <f t="shared" si="0"/>
        <v>0</v>
      </c>
      <c r="J52" s="89">
        <f t="shared" si="1"/>
        <v>0</v>
      </c>
      <c r="K52" s="87">
        <f>'[1]1.2. АЭС'!K52</f>
        <v>0</v>
      </c>
      <c r="L52" s="87">
        <v>0</v>
      </c>
      <c r="M52" s="87">
        <v>0</v>
      </c>
      <c r="N52" s="87">
        <v>0</v>
      </c>
      <c r="O52" s="22">
        <v>0</v>
      </c>
      <c r="P52" s="89">
        <v>0</v>
      </c>
      <c r="Q52" s="113" t="s">
        <v>35</v>
      </c>
    </row>
    <row r="53" spans="2:19" ht="65.099999999999994" customHeight="1" x14ac:dyDescent="0.3">
      <c r="B53" s="108" t="s">
        <v>137</v>
      </c>
      <c r="C53" s="86" t="s">
        <v>28</v>
      </c>
      <c r="D53" s="86" t="s">
        <v>138</v>
      </c>
      <c r="E53" s="87">
        <f>'[1]1.2. АЭС'!E53</f>
        <v>81371.675180000006</v>
      </c>
      <c r="F53" s="87">
        <v>29094.331200000001</v>
      </c>
      <c r="G53" s="87">
        <v>28668.668776395079</v>
      </c>
      <c r="H53" s="87">
        <v>336.3439520405451</v>
      </c>
      <c r="I53" s="22">
        <f t="shared" si="0"/>
        <v>29005.012728435624</v>
      </c>
      <c r="J53" s="89">
        <f t="shared" si="1"/>
        <v>89.318471564376523</v>
      </c>
      <c r="K53" s="87">
        <f>'[1]1.2. АЭС'!K53</f>
        <v>63856.137731423798</v>
      </c>
      <c r="L53" s="87">
        <v>20488.778459100002</v>
      </c>
      <c r="M53" s="87">
        <v>20274.267267773401</v>
      </c>
      <c r="N53" s="87">
        <v>133.90528334441001</v>
      </c>
      <c r="O53" s="22">
        <v>20408.172551117801</v>
      </c>
      <c r="P53" s="89">
        <v>80.6059079821935</v>
      </c>
      <c r="Q53" s="96" t="s">
        <v>139</v>
      </c>
      <c r="R53" s="114">
        <v>-2.7599665540037677E-2</v>
      </c>
      <c r="S53" s="114">
        <v>1.5691281987528782E-2</v>
      </c>
    </row>
    <row r="54" spans="2:19" ht="65.099999999999994" customHeight="1" x14ac:dyDescent="0.3">
      <c r="B54" s="108" t="s">
        <v>140</v>
      </c>
      <c r="C54" s="86" t="s">
        <v>28</v>
      </c>
      <c r="D54" s="86" t="s">
        <v>141</v>
      </c>
      <c r="E54" s="87">
        <f>'[1]1.2. АЭС'!E54</f>
        <v>40738.772050000145</v>
      </c>
      <c r="F54" s="87">
        <f>('1.1. ПЭС'!F26+'1.1. ПЭС'!F28)-F53-F47</f>
        <v>4833.9797900000121</v>
      </c>
      <c r="G54" s="88">
        <f>('1.1. ПЭС'!G26+'1.1. ПЭС'!G28)-G53-G47</f>
        <v>3722.0798649585049</v>
      </c>
      <c r="H54" s="22">
        <f>('1.1. ПЭС'!H26+'1.1. ПЭС'!H28)-H53-H47</f>
        <v>14.268314947927081</v>
      </c>
      <c r="I54" s="22">
        <f t="shared" si="0"/>
        <v>3736.3481799064321</v>
      </c>
      <c r="J54" s="89">
        <f t="shared" si="1"/>
        <v>1097.6316100935801</v>
      </c>
      <c r="K54" s="87">
        <f>'[1]1.2. АЭС'!K54</f>
        <v>44922.2132683772</v>
      </c>
      <c r="L54" s="87">
        <v>7685.92</v>
      </c>
      <c r="M54" s="87">
        <v>2493.4385121636201</v>
      </c>
      <c r="N54" s="87">
        <v>14.3832913253949</v>
      </c>
      <c r="O54" s="22">
        <v>2507.8218034890101</v>
      </c>
      <c r="P54" s="89">
        <v>5178.0981965109904</v>
      </c>
      <c r="Q54" s="98"/>
    </row>
    <row r="55" spans="2:19" s="33" customFormat="1" ht="37.5" x14ac:dyDescent="0.3">
      <c r="B55" s="106" t="s">
        <v>142</v>
      </c>
      <c r="C55" s="79" t="s">
        <v>28</v>
      </c>
      <c r="D55" s="79" t="s">
        <v>143</v>
      </c>
      <c r="E55" s="80">
        <f>'[1]1.2. АЭС'!E55</f>
        <v>81552.362888885618</v>
      </c>
      <c r="F55" s="80">
        <f>'1.1. ПЭС'!F30</f>
        <v>-46581.341497661131</v>
      </c>
      <c r="G55" s="80">
        <f>'1.1. ПЭС'!G30</f>
        <v>-48106.820208435704</v>
      </c>
      <c r="H55" s="80">
        <f>'1.1. ПЭС'!H30</f>
        <v>23.227128515179299</v>
      </c>
      <c r="I55" s="80">
        <f>'1.1. ПЭС'!I30</f>
        <v>1502.251582259393</v>
      </c>
      <c r="J55" s="80">
        <f>'1.1. ПЭС'!J30</f>
        <v>204730.128576877</v>
      </c>
      <c r="K55" s="80">
        <f>'[1]1.2. АЭС'!K55</f>
        <v>204730.128576877</v>
      </c>
      <c r="L55" s="80">
        <v>-13719.790546</v>
      </c>
      <c r="M55" s="83">
        <v>-13226.5701415494</v>
      </c>
      <c r="N55" s="21">
        <v>-1079.82883486892</v>
      </c>
      <c r="O55" s="21">
        <v>-14306.398976418301</v>
      </c>
      <c r="P55" s="82">
        <v>586.60843041831004</v>
      </c>
      <c r="Q55" s="107"/>
      <c r="R55" s="102">
        <v>2.8798885628930293E-2</v>
      </c>
      <c r="S55" s="102">
        <v>1.8502338869438972E-2</v>
      </c>
    </row>
    <row r="56" spans="2:19" ht="26.25" customHeight="1" x14ac:dyDescent="0.3">
      <c r="B56" s="115" t="s">
        <v>144</v>
      </c>
      <c r="C56" s="116"/>
      <c r="D56" s="116"/>
      <c r="E56" s="117">
        <f>'[1]1.2. АЭС'!E56</f>
        <v>0</v>
      </c>
      <c r="F56" s="117"/>
      <c r="G56" s="118"/>
      <c r="H56" s="118"/>
      <c r="I56" s="22"/>
      <c r="J56" s="119"/>
      <c r="K56" s="117">
        <f>'[1]1.2. АЭС'!K56</f>
        <v>0</v>
      </c>
      <c r="L56" s="117"/>
      <c r="M56" s="120"/>
      <c r="N56" s="118"/>
      <c r="O56" s="118"/>
      <c r="P56" s="119"/>
      <c r="Q56" s="121"/>
    </row>
    <row r="57" spans="2:19" ht="60" customHeight="1" x14ac:dyDescent="0.3">
      <c r="B57" s="122" t="s">
        <v>145</v>
      </c>
      <c r="C57" s="86" t="s">
        <v>28</v>
      </c>
      <c r="D57" s="86" t="s">
        <v>146</v>
      </c>
      <c r="E57" s="87">
        <f>'[1]1.2. АЭС'!E57</f>
        <v>5322600.3494999986</v>
      </c>
      <c r="F57" s="87">
        <v>1869173.3995699999</v>
      </c>
      <c r="G57" s="88">
        <v>1858522.3572099998</v>
      </c>
      <c r="H57" s="22">
        <v>9995.3469999999998</v>
      </c>
      <c r="I57" s="22">
        <f t="shared" ref="I57:I65" si="2">G57+H57</f>
        <v>1868517.7042099999</v>
      </c>
      <c r="J57" s="89">
        <f t="shared" si="1"/>
        <v>655.69536000001244</v>
      </c>
      <c r="K57" s="87">
        <f>'[1]1.2. АЭС'!K57</f>
        <v>5099431.2805500003</v>
      </c>
      <c r="L57" s="87">
        <v>1879395.9305499999</v>
      </c>
      <c r="M57" s="90">
        <v>1870810.8674999999</v>
      </c>
      <c r="N57" s="22">
        <v>7650.9880000000003</v>
      </c>
      <c r="O57" s="22">
        <v>1878461.8555000001</v>
      </c>
      <c r="P57" s="89">
        <v>934.07505000033404</v>
      </c>
      <c r="Q57" s="123" t="s">
        <v>30</v>
      </c>
    </row>
    <row r="58" spans="2:19" ht="60" customHeight="1" x14ac:dyDescent="0.3">
      <c r="B58" s="122" t="s">
        <v>147</v>
      </c>
      <c r="C58" s="86" t="s">
        <v>28</v>
      </c>
      <c r="D58" s="86" t="s">
        <v>148</v>
      </c>
      <c r="E58" s="87">
        <f>'[1]1.2. АЭС'!E58</f>
        <v>1689693.3865973856</v>
      </c>
      <c r="F58" s="87">
        <f>F19-F57</f>
        <v>710371.76673999988</v>
      </c>
      <c r="G58" s="88">
        <f>G19-G57</f>
        <v>630642.80790000013</v>
      </c>
      <c r="H58" s="22">
        <f>H19-H57</f>
        <v>3545.9609099999998</v>
      </c>
      <c r="I58" s="22">
        <f t="shared" si="2"/>
        <v>634188.76881000015</v>
      </c>
      <c r="J58" s="89">
        <f t="shared" si="1"/>
        <v>76182.997929999721</v>
      </c>
      <c r="K58" s="87">
        <f>'[1]1.2. АЭС'!K58</f>
        <v>1336937.74346</v>
      </c>
      <c r="L58" s="87">
        <v>509762.59944999998</v>
      </c>
      <c r="M58" s="90">
        <v>506567.41249999899</v>
      </c>
      <c r="N58" s="22">
        <v>1466.962</v>
      </c>
      <c r="O58" s="22">
        <v>508034.37449999899</v>
      </c>
      <c r="P58" s="89">
        <v>1728.2249500006999</v>
      </c>
      <c r="Q58" s="124"/>
    </row>
    <row r="59" spans="2:19" ht="75" x14ac:dyDescent="0.3">
      <c r="B59" s="122" t="s">
        <v>149</v>
      </c>
      <c r="C59" s="86" t="s">
        <v>28</v>
      </c>
      <c r="D59" s="103">
        <v>600</v>
      </c>
      <c r="E59" s="87">
        <f>'[1]1.2. АЭС'!E59</f>
        <v>386592.87</v>
      </c>
      <c r="F59" s="87">
        <v>152568.97399999999</v>
      </c>
      <c r="G59" s="87">
        <v>83253.955000000002</v>
      </c>
      <c r="H59" s="87">
        <v>69315.019</v>
      </c>
      <c r="I59" s="22">
        <f t="shared" si="2"/>
        <v>152568.97399999999</v>
      </c>
      <c r="J59" s="89">
        <f t="shared" si="1"/>
        <v>0</v>
      </c>
      <c r="K59" s="87">
        <f>'[1]1.2. АЭС'!K59</f>
        <v>310332.50654999999</v>
      </c>
      <c r="L59" s="87">
        <v>94415.089019999999</v>
      </c>
      <c r="M59" s="87">
        <v>46903.072849999997</v>
      </c>
      <c r="N59" s="87">
        <v>47512.016170000003</v>
      </c>
      <c r="O59" s="22">
        <v>94415.089019999999</v>
      </c>
      <c r="P59" s="89">
        <v>0</v>
      </c>
      <c r="Q59" s="113"/>
    </row>
    <row r="60" spans="2:19" s="33" customFormat="1" ht="37.5" x14ac:dyDescent="0.3">
      <c r="B60" s="125" t="s">
        <v>150</v>
      </c>
      <c r="C60" s="79" t="s">
        <v>28</v>
      </c>
      <c r="D60" s="126">
        <v>700</v>
      </c>
      <c r="E60" s="80">
        <f>'[1]1.2. АЭС'!E60</f>
        <v>98165.785000000003</v>
      </c>
      <c r="F60" s="80">
        <f>SUM(F61:F64)</f>
        <v>36974.400000000001</v>
      </c>
      <c r="G60" s="81">
        <f>SUM(G61:G64)</f>
        <v>36974.400000000001</v>
      </c>
      <c r="H60" s="21">
        <f>SUM(H61:H64)</f>
        <v>0</v>
      </c>
      <c r="I60" s="21">
        <f t="shared" si="2"/>
        <v>36974.400000000001</v>
      </c>
      <c r="J60" s="82">
        <f t="shared" si="1"/>
        <v>0</v>
      </c>
      <c r="K60" s="80">
        <f>'[1]1.2. АЭС'!K60</f>
        <v>85986.194950000005</v>
      </c>
      <c r="L60" s="80">
        <v>36189.58</v>
      </c>
      <c r="M60" s="83">
        <v>36189.58</v>
      </c>
      <c r="N60" s="21">
        <v>0</v>
      </c>
      <c r="O60" s="21">
        <v>36189.58</v>
      </c>
      <c r="P60" s="82">
        <v>0</v>
      </c>
      <c r="Q60" s="93" t="s">
        <v>97</v>
      </c>
    </row>
    <row r="61" spans="2:19" x14ac:dyDescent="0.3">
      <c r="B61" s="127" t="s">
        <v>151</v>
      </c>
      <c r="C61" s="86" t="s">
        <v>28</v>
      </c>
      <c r="D61" s="128" t="s">
        <v>96</v>
      </c>
      <c r="E61" s="87">
        <f>'[1]1.2. АЭС'!E61</f>
        <v>13088.941129999999</v>
      </c>
      <c r="F61" s="87">
        <v>5760.4003899999998</v>
      </c>
      <c r="G61" s="87">
        <v>5760.4003899999998</v>
      </c>
      <c r="H61" s="87">
        <v>0</v>
      </c>
      <c r="I61" s="22">
        <f t="shared" si="2"/>
        <v>5760.4003899999998</v>
      </c>
      <c r="J61" s="89">
        <f t="shared" si="1"/>
        <v>0</v>
      </c>
      <c r="K61" s="87">
        <f>'[1]1.2. АЭС'!K61</f>
        <v>10387.781279999999</v>
      </c>
      <c r="L61" s="87">
        <v>2916</v>
      </c>
      <c r="M61" s="87">
        <v>2916</v>
      </c>
      <c r="N61" s="87">
        <v>0</v>
      </c>
      <c r="O61" s="22">
        <v>2916</v>
      </c>
      <c r="P61" s="89">
        <v>0</v>
      </c>
      <c r="Q61" s="99"/>
      <c r="R61" s="24">
        <v>0</v>
      </c>
      <c r="S61" s="24">
        <v>0</v>
      </c>
    </row>
    <row r="62" spans="2:19" x14ac:dyDescent="0.3">
      <c r="B62" s="129" t="s">
        <v>152</v>
      </c>
      <c r="C62" s="86" t="s">
        <v>28</v>
      </c>
      <c r="D62" s="128" t="s">
        <v>96</v>
      </c>
      <c r="E62" s="87">
        <f>'[1]1.2. АЭС'!E62</f>
        <v>38843.256710000001</v>
      </c>
      <c r="F62" s="87">
        <v>30515.99</v>
      </c>
      <c r="G62" s="87">
        <f>F62</f>
        <v>30515.99</v>
      </c>
      <c r="H62" s="87">
        <v>0</v>
      </c>
      <c r="I62" s="22">
        <f t="shared" si="2"/>
        <v>30515.99</v>
      </c>
      <c r="J62" s="89">
        <f t="shared" si="1"/>
        <v>0</v>
      </c>
      <c r="K62" s="87">
        <f>'[1]1.2. АЭС'!K62</f>
        <v>40907.953670000003</v>
      </c>
      <c r="L62" s="87">
        <v>32707.9</v>
      </c>
      <c r="M62" s="87">
        <v>32707.9</v>
      </c>
      <c r="N62" s="87">
        <v>0</v>
      </c>
      <c r="O62" s="22">
        <v>32707.9</v>
      </c>
      <c r="P62" s="89">
        <v>0</v>
      </c>
      <c r="Q62" s="99"/>
      <c r="R62" s="24">
        <v>0</v>
      </c>
      <c r="S62" s="24">
        <v>0</v>
      </c>
    </row>
    <row r="63" spans="2:19" ht="37.5" x14ac:dyDescent="0.3">
      <c r="B63" s="127" t="s">
        <v>153</v>
      </c>
      <c r="C63" s="86" t="s">
        <v>28</v>
      </c>
      <c r="D63" s="128" t="s">
        <v>96</v>
      </c>
      <c r="E63" s="87">
        <f>'[1]1.2. АЭС'!E63</f>
        <v>45713.291170000004</v>
      </c>
      <c r="F63" s="87">
        <v>283.12099999999998</v>
      </c>
      <c r="G63" s="87">
        <v>283.12099999999998</v>
      </c>
      <c r="H63" s="87">
        <v>0</v>
      </c>
      <c r="I63" s="22">
        <f t="shared" si="2"/>
        <v>283.12099999999998</v>
      </c>
      <c r="J63" s="89">
        <f t="shared" si="1"/>
        <v>0</v>
      </c>
      <c r="K63" s="87">
        <f>'[1]1.2. АЭС'!K63</f>
        <v>34095.26</v>
      </c>
      <c r="L63" s="87">
        <v>103.98</v>
      </c>
      <c r="M63" s="87">
        <v>103.98</v>
      </c>
      <c r="N63" s="87">
        <v>0</v>
      </c>
      <c r="O63" s="22">
        <v>103.98</v>
      </c>
      <c r="P63" s="89">
        <v>0</v>
      </c>
      <c r="Q63" s="99"/>
      <c r="R63" s="24">
        <v>0</v>
      </c>
      <c r="S63" s="24">
        <v>0</v>
      </c>
    </row>
    <row r="64" spans="2:19" x14ac:dyDescent="0.3">
      <c r="B64" s="127" t="s">
        <v>154</v>
      </c>
      <c r="C64" s="86" t="s">
        <v>28</v>
      </c>
      <c r="D64" s="128" t="s">
        <v>96</v>
      </c>
      <c r="E64" s="87">
        <f>'[1]1.2. АЭС'!E64</f>
        <v>520.29598999999143</v>
      </c>
      <c r="F64" s="87">
        <v>414.88861000000009</v>
      </c>
      <c r="G64" s="87">
        <f>F64</f>
        <v>414.88861000000009</v>
      </c>
      <c r="H64" s="87">
        <v>0</v>
      </c>
      <c r="I64" s="22">
        <f t="shared" si="2"/>
        <v>414.88861000000009</v>
      </c>
      <c r="J64" s="89">
        <f t="shared" si="1"/>
        <v>0</v>
      </c>
      <c r="K64" s="87">
        <f>'[1]1.2. АЭС'!K64</f>
        <v>595.20000000000005</v>
      </c>
      <c r="L64" s="87">
        <v>461.7</v>
      </c>
      <c r="M64" s="87">
        <v>461.7</v>
      </c>
      <c r="N64" s="87">
        <v>0</v>
      </c>
      <c r="O64" s="22">
        <v>461.7</v>
      </c>
      <c r="P64" s="89">
        <v>0</v>
      </c>
      <c r="Q64" s="101"/>
      <c r="R64" s="24">
        <v>0</v>
      </c>
      <c r="S64" s="24">
        <v>0</v>
      </c>
    </row>
    <row r="65" spans="2:17" ht="57" thickBot="1" x14ac:dyDescent="0.35">
      <c r="B65" s="130" t="s">
        <v>155</v>
      </c>
      <c r="C65" s="131" t="s">
        <v>28</v>
      </c>
      <c r="D65" s="131" t="s">
        <v>156</v>
      </c>
      <c r="E65" s="132">
        <f>'[1]1.2. АЭС'!E65</f>
        <v>42419.729142714903</v>
      </c>
      <c r="F65" s="132">
        <v>17047.3504640512</v>
      </c>
      <c r="G65" s="132">
        <v>17047.3504640512</v>
      </c>
      <c r="H65" s="132">
        <v>0</v>
      </c>
      <c r="I65" s="133">
        <f t="shared" si="2"/>
        <v>17047.3504640512</v>
      </c>
      <c r="J65" s="134">
        <f t="shared" si="1"/>
        <v>0</v>
      </c>
      <c r="K65" s="132">
        <f>'[1]1.2. АЭС'!K65</f>
        <v>44375.606811958904</v>
      </c>
      <c r="L65" s="132">
        <v>19729.102095589598</v>
      </c>
      <c r="M65" s="132">
        <v>19729.102095589598</v>
      </c>
      <c r="N65" s="132">
        <v>0</v>
      </c>
      <c r="O65" s="133">
        <v>19729.102095589598</v>
      </c>
      <c r="P65" s="134">
        <v>0</v>
      </c>
      <c r="Q65" s="135" t="s">
        <v>97</v>
      </c>
    </row>
    <row r="66" spans="2:17" x14ac:dyDescent="0.3">
      <c r="B66" s="33" t="s">
        <v>65</v>
      </c>
      <c r="F66" s="24"/>
      <c r="G66" s="24"/>
      <c r="H66" s="24"/>
      <c r="I66" s="24"/>
      <c r="J66" s="24"/>
      <c r="K66" s="136"/>
    </row>
    <row r="67" spans="2:17" ht="18.75" customHeight="1" x14ac:dyDescent="0.3">
      <c r="B67" s="7" t="s">
        <v>157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7" t="s">
        <v>159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</row>
    <row r="70" spans="2:17" ht="18.75" customHeight="1" x14ac:dyDescent="0.3"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" t="s">
        <v>160</v>
      </c>
    </row>
    <row r="71" spans="2:17" ht="18.75" customHeight="1" x14ac:dyDescent="0.3">
      <c r="B71" s="140" t="s">
        <v>161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2:17" x14ac:dyDescent="0.3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162</v>
      </c>
      <c r="F73" s="14" t="s">
        <v>81</v>
      </c>
      <c r="G73" s="15" t="s">
        <v>82</v>
      </c>
      <c r="H73" s="15"/>
      <c r="I73" s="15"/>
      <c r="J73" s="15"/>
      <c r="K73" s="14" t="s">
        <v>163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42" t="s">
        <v>24</v>
      </c>
      <c r="H74" s="142" t="s">
        <v>25</v>
      </c>
      <c r="I74" s="142" t="s">
        <v>85</v>
      </c>
      <c r="J74" s="142" t="s">
        <v>26</v>
      </c>
      <c r="K74" s="16"/>
      <c r="L74" s="16"/>
      <c r="M74" s="142" t="s">
        <v>24</v>
      </c>
      <c r="N74" s="142" t="s">
        <v>25</v>
      </c>
      <c r="O74" s="142" t="s">
        <v>85</v>
      </c>
      <c r="P74" s="142" t="s">
        <v>26</v>
      </c>
      <c r="Q74" s="16"/>
    </row>
    <row r="75" spans="2:17" s="70" customFormat="1" ht="37.5" x14ac:dyDescent="0.3">
      <c r="B75" s="143">
        <v>1</v>
      </c>
      <c r="C75" s="143">
        <v>2</v>
      </c>
      <c r="D75" s="143">
        <v>3</v>
      </c>
      <c r="E75" s="143">
        <v>4</v>
      </c>
      <c r="F75" s="143">
        <v>5</v>
      </c>
      <c r="G75" s="143">
        <v>6</v>
      </c>
      <c r="H75" s="143">
        <v>7</v>
      </c>
      <c r="I75" s="143" t="s">
        <v>86</v>
      </c>
      <c r="J75" s="143">
        <v>9</v>
      </c>
      <c r="K75" s="143">
        <v>10</v>
      </c>
      <c r="L75" s="143">
        <v>11</v>
      </c>
      <c r="M75" s="143">
        <v>12</v>
      </c>
      <c r="N75" s="143">
        <v>13</v>
      </c>
      <c r="O75" s="143" t="s">
        <v>87</v>
      </c>
      <c r="P75" s="143">
        <v>15</v>
      </c>
      <c r="Q75" s="143">
        <v>16</v>
      </c>
    </row>
    <row r="76" spans="2:17" ht="60" customHeight="1" x14ac:dyDescent="0.3">
      <c r="B76" s="144" t="s">
        <v>164</v>
      </c>
      <c r="C76" s="27" t="s">
        <v>28</v>
      </c>
      <c r="D76" s="27" t="s">
        <v>165</v>
      </c>
      <c r="E76" s="22">
        <f>'[1]1.2. АЭС'!E76</f>
        <v>2930614.2343000001</v>
      </c>
      <c r="F76" s="22">
        <v>1306293.9428399999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3057755.58017</v>
      </c>
      <c r="L76" s="22">
        <v>1247730.24972</v>
      </c>
      <c r="M76" s="22" t="s">
        <v>35</v>
      </c>
      <c r="N76" s="22" t="s">
        <v>35</v>
      </c>
      <c r="O76" s="22" t="s">
        <v>35</v>
      </c>
      <c r="P76" s="145">
        <v>0</v>
      </c>
      <c r="Q76" s="146" t="s">
        <v>30</v>
      </c>
    </row>
    <row r="77" spans="2:17" ht="60" customHeight="1" x14ac:dyDescent="0.3">
      <c r="B77" s="147" t="s">
        <v>166</v>
      </c>
      <c r="C77" s="27" t="s">
        <v>28</v>
      </c>
      <c r="D77" s="27" t="s">
        <v>96</v>
      </c>
      <c r="E77" s="22" t="str">
        <f>'[1]1.2. АЭС'!E77</f>
        <v>х</v>
      </c>
      <c r="F77" s="22" t="s">
        <v>35</v>
      </c>
      <c r="G77" s="22">
        <v>1139662.4852799999</v>
      </c>
      <c r="H77" s="22">
        <v>2328.9494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1074999.45255</v>
      </c>
      <c r="N77" s="22">
        <v>2396.24424</v>
      </c>
      <c r="O77" s="22" t="s">
        <v>35</v>
      </c>
      <c r="P77" s="145">
        <v>0</v>
      </c>
      <c r="Q77" s="146"/>
    </row>
    <row r="78" spans="2:17" ht="93.75" x14ac:dyDescent="0.3">
      <c r="B78" s="26" t="s">
        <v>167</v>
      </c>
      <c r="C78" s="27" t="s">
        <v>28</v>
      </c>
      <c r="D78" s="27" t="s">
        <v>168</v>
      </c>
      <c r="E78" s="22" t="str">
        <f>'[1]1.2. АЭС'!E78</f>
        <v>х</v>
      </c>
      <c r="F78" s="22" t="s">
        <v>35</v>
      </c>
      <c r="G78" s="22">
        <v>3444906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>
        <v>0</v>
      </c>
      <c r="M78" s="22">
        <v>2555071.5635000002</v>
      </c>
      <c r="N78" s="22">
        <v>0</v>
      </c>
      <c r="O78" s="22">
        <v>0</v>
      </c>
      <c r="P78" s="145">
        <v>0</v>
      </c>
      <c r="Q78" s="148"/>
    </row>
    <row r="79" spans="2:17" ht="93.75" x14ac:dyDescent="0.3">
      <c r="B79" s="26" t="s">
        <v>169</v>
      </c>
      <c r="C79" s="27" t="s">
        <v>28</v>
      </c>
      <c r="D79" s="27" t="s">
        <v>170</v>
      </c>
      <c r="E79" s="22" t="str">
        <f>'[1]1.2. АЭС'!E79</f>
        <v>х</v>
      </c>
      <c r="F79" s="22" t="s">
        <v>35</v>
      </c>
      <c r="G79" s="22">
        <v>1544471.6</v>
      </c>
      <c r="H79" s="22">
        <v>16683.84</v>
      </c>
      <c r="I79" s="22" t="s">
        <v>35</v>
      </c>
      <c r="J79" s="22" t="s">
        <v>35</v>
      </c>
      <c r="K79" s="22" t="str">
        <f>'[1]1.2. АЭС'!K79</f>
        <v>х</v>
      </c>
      <c r="L79" s="22">
        <v>0</v>
      </c>
      <c r="M79" s="22">
        <v>2434305.5965</v>
      </c>
      <c r="N79" s="22">
        <v>16683.84</v>
      </c>
      <c r="O79" s="22">
        <v>0</v>
      </c>
      <c r="P79" s="145">
        <v>0</v>
      </c>
      <c r="Q79" s="149"/>
    </row>
    <row r="80" spans="2:17" x14ac:dyDescent="0.3">
      <c r="B80" s="144" t="s">
        <v>171</v>
      </c>
      <c r="C80" s="27" t="s">
        <v>28</v>
      </c>
      <c r="D80" s="150">
        <v>1200</v>
      </c>
      <c r="E80" s="22">
        <f>'[1]1.2. АЭС'!E80</f>
        <v>36650291</v>
      </c>
      <c r="F80" s="22">
        <v>14546085</v>
      </c>
      <c r="G80" s="22" t="s">
        <v>35</v>
      </c>
      <c r="H80" s="22" t="s">
        <v>35</v>
      </c>
      <c r="I80" s="22">
        <v>14545934</v>
      </c>
      <c r="J80" s="22">
        <v>151</v>
      </c>
      <c r="K80" s="22">
        <f>'[1]1.2. АЭС'!K80</f>
        <v>36882107</v>
      </c>
      <c r="L80" s="22">
        <v>14554433</v>
      </c>
      <c r="M80" s="22" t="s">
        <v>35</v>
      </c>
      <c r="N80" s="22" t="s">
        <v>35</v>
      </c>
      <c r="O80" s="22">
        <v>14554433</v>
      </c>
      <c r="P80" s="22">
        <v>0</v>
      </c>
      <c r="Q80" s="151" t="s">
        <v>172</v>
      </c>
    </row>
    <row r="81" spans="2:17" x14ac:dyDescent="0.3">
      <c r="B81" s="144" t="s">
        <v>173</v>
      </c>
      <c r="C81" s="27" t="s">
        <v>28</v>
      </c>
      <c r="D81" s="150">
        <v>1300</v>
      </c>
      <c r="E81" s="22">
        <f>'[1]1.2. АЭС'!E81</f>
        <v>6650026</v>
      </c>
      <c r="F81" s="22">
        <v>2892627</v>
      </c>
      <c r="G81" s="22" t="s">
        <v>35</v>
      </c>
      <c r="H81" s="22" t="s">
        <v>35</v>
      </c>
      <c r="I81" s="22">
        <v>2892627</v>
      </c>
      <c r="J81" s="22">
        <v>0</v>
      </c>
      <c r="K81" s="22">
        <f>'[1]1.2. АЭС'!K81</f>
        <v>6942565</v>
      </c>
      <c r="L81" s="22">
        <v>2890400</v>
      </c>
      <c r="M81" s="22" t="s">
        <v>35</v>
      </c>
      <c r="N81" s="22" t="s">
        <v>35</v>
      </c>
      <c r="O81" s="22">
        <v>2890400</v>
      </c>
      <c r="P81" s="22">
        <v>0</v>
      </c>
      <c r="Q81" s="152"/>
    </row>
    <row r="82" spans="2:17" x14ac:dyDescent="0.3">
      <c r="B82" s="144" t="s">
        <v>174</v>
      </c>
      <c r="C82" s="27" t="s">
        <v>28</v>
      </c>
      <c r="D82" s="150">
        <v>1400</v>
      </c>
      <c r="E82" s="22">
        <f>'[1]1.2. АЭС'!E82</f>
        <v>2311244.1187479999</v>
      </c>
      <c r="F82" s="22">
        <v>1142834.775686</v>
      </c>
      <c r="G82" s="153" t="s">
        <v>35</v>
      </c>
      <c r="H82" s="153" t="s">
        <v>35</v>
      </c>
      <c r="I82" s="22">
        <v>1142834.775686</v>
      </c>
      <c r="J82" s="22">
        <v>0</v>
      </c>
      <c r="K82" s="22">
        <f>'[1]1.2. АЭС'!K82</f>
        <v>2490736.51932</v>
      </c>
      <c r="L82" s="22">
        <v>1292541.5326100001</v>
      </c>
      <c r="M82" s="22" t="s">
        <v>35</v>
      </c>
      <c r="N82" s="22" t="s">
        <v>35</v>
      </c>
      <c r="O82" s="22">
        <v>1292541.5326100001</v>
      </c>
      <c r="P82" s="22">
        <v>0</v>
      </c>
      <c r="Q82" s="150"/>
    </row>
    <row r="83" spans="2:17" x14ac:dyDescent="0.3">
      <c r="B83" s="33" t="s">
        <v>65</v>
      </c>
    </row>
    <row r="84" spans="2:17" ht="18.75" customHeight="1" x14ac:dyDescent="0.3">
      <c r="B84" s="7" t="s">
        <v>157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158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'[1]1.1. АЭС'!B46</f>
        <v>Генеральный директор</v>
      </c>
      <c r="M91" s="37"/>
      <c r="N91" s="37"/>
      <c r="O91" s="37"/>
      <c r="P91" s="36" t="str">
        <f>'[1]1.1. АЭС'!N46</f>
        <v>Ю.А. Андреенко</v>
      </c>
      <c r="Q91" s="35"/>
    </row>
    <row r="92" spans="2:17" ht="26.25" hidden="1" x14ac:dyDescent="0.4">
      <c r="B92" s="36"/>
      <c r="M92" s="39" t="s">
        <v>73</v>
      </c>
      <c r="N92" s="39"/>
      <c r="O92" s="39"/>
      <c r="P92" s="154" t="s">
        <v>175</v>
      </c>
      <c r="Q92" s="39"/>
    </row>
    <row r="93" spans="2:17" ht="26.25" x14ac:dyDescent="0.4">
      <c r="B93" s="36"/>
      <c r="M93" s="39"/>
      <c r="N93" s="39"/>
      <c r="O93" s="39"/>
      <c r="P93" s="154"/>
      <c r="Q93" s="39"/>
    </row>
    <row r="94" spans="2:17" ht="26.25" x14ac:dyDescent="0.4">
      <c r="B94" s="36"/>
      <c r="M94" s="39"/>
      <c r="N94" s="39"/>
      <c r="O94" s="39"/>
      <c r="P94" s="154"/>
      <c r="Q94" s="39"/>
    </row>
    <row r="95" spans="2:17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ht="20.25" hidden="1" x14ac:dyDescent="0.3">
      <c r="M96" s="39" t="s">
        <v>73</v>
      </c>
      <c r="N96" s="39"/>
      <c r="O96" s="39"/>
      <c r="P96" s="39" t="s">
        <v>176</v>
      </c>
      <c r="Q96" s="39"/>
    </row>
    <row r="97" spans="4:16" hidden="1" x14ac:dyDescent="0.3"/>
    <row r="98" spans="4:16" hidden="1" x14ac:dyDescent="0.3"/>
    <row r="99" spans="4:16" x14ac:dyDescent="0.3">
      <c r="D99" s="155" t="s">
        <v>177</v>
      </c>
      <c r="E99" s="46">
        <f>'[1]1.1. АЭС'!E20+'[1]1.1. АЭС'!E22-'1.2. ПЭС'!E19+'1.2. ПЭС'!E47</f>
        <v>1.6880221664905548E-9</v>
      </c>
      <c r="F99" s="46">
        <f>'[1]1.1. АЭС'!F20+'[1]1.1. АЭС'!F22-'1.2. ПЭС'!F19+'1.2. ПЭС'!F47</f>
        <v>-335029.99890493514</v>
      </c>
      <c r="G99" s="46">
        <f>'[1]1.1. АЭС'!G20+'[1]1.1. АЭС'!G22-'1.2. ПЭС'!G19+'1.2. ПЭС'!G47</f>
        <v>-265127.94958241866</v>
      </c>
      <c r="H99" s="46">
        <f>'[1]1.1. АЭС'!H20+'[1]1.1. АЭС'!H22-'1.2. ПЭС'!H19+'1.2. ПЭС'!H47</f>
        <v>-6112.2707725169075</v>
      </c>
      <c r="J99" s="46">
        <f>'[1]1.1. АЭС'!I20+'[1]1.1. АЭС'!I22-'1.2. ПЭС'!J19+'1.2. ПЭС'!J47</f>
        <v>-63789.778549999588</v>
      </c>
      <c r="K99" s="46">
        <f>'[1]1.1. АЭС'!J20+'[1]1.1. АЭС'!J22-'1.2. ПЭС'!K19+'1.2. ПЭС'!K47</f>
        <v>-3.2014213502407074E-10</v>
      </c>
      <c r="L99" s="46">
        <f>'[1]1.1. АЭС'!K20+'[1]1.1. АЭС'!K22-'1.2. ПЭС'!L19+'1.2. ПЭС'!L47</f>
        <v>-355646.58826999972</v>
      </c>
      <c r="M99" s="46">
        <f>'[1]1.1. АЭС'!L20+'[1]1.1. АЭС'!L22-'1.2. ПЭС'!M19+'1.2. ПЭС'!M47</f>
        <v>-362403.46999999974</v>
      </c>
      <c r="N99" s="46">
        <f>'[1]1.1. АЭС'!M20+'[1]1.1. АЭС'!M22-'1.2. ПЭС'!N19+'1.2. ПЭС'!N47</f>
        <v>-2461.1000000000004</v>
      </c>
      <c r="P99" s="46">
        <f>'[1]1.1. АЭС'!N20+'[1]1.1. АЭС'!N22-P19+P47</f>
        <v>9217.9817299994502</v>
      </c>
    </row>
    <row r="100" spans="4:16" x14ac:dyDescent="0.3">
      <c r="E100" s="24"/>
      <c r="F100" s="24"/>
    </row>
    <row r="101" spans="4:16" x14ac:dyDescent="0.3">
      <c r="D101" s="155" t="s">
        <v>178</v>
      </c>
      <c r="E101" s="46" t="e">
        <f>E78-F78-#REF!-#REF!-#REF!-#REF!</f>
        <v>#VALUE!</v>
      </c>
      <c r="F101" s="46"/>
      <c r="G101" s="41"/>
      <c r="H101" s="41"/>
      <c r="I101" s="41"/>
      <c r="J101" s="41"/>
      <c r="K101" s="46" t="e">
        <f>K78-L78-#REF!-#REF!-#REF!-#REF!</f>
        <v>#VALUE!</v>
      </c>
    </row>
    <row r="102" spans="4:16" x14ac:dyDescent="0.3">
      <c r="D102" s="155" t="s">
        <v>179</v>
      </c>
      <c r="E102" s="46" t="e">
        <f>E79-F79-#REF!-#REF!-#REF!-#REF!</f>
        <v>#VALUE!</v>
      </c>
      <c r="F102" s="41"/>
      <c r="G102" s="41"/>
      <c r="H102" s="41"/>
      <c r="I102" s="41"/>
      <c r="J102" s="41"/>
      <c r="K102" s="46" t="e">
        <f>K79-L79-#REF!-#REF!-#REF!-#REF!</f>
        <v>#VALUE!</v>
      </c>
    </row>
    <row r="104" spans="4:16" x14ac:dyDescent="0.3">
      <c r="D104" s="155" t="s">
        <v>180</v>
      </c>
      <c r="E104" s="46">
        <f>E53+E54-'[1]1.1. АЭС'!E28</f>
        <v>0</v>
      </c>
      <c r="F104" s="46">
        <f>F53+F54-'[1]1.1. АЭС'!F28</f>
        <v>2359.7788300000175</v>
      </c>
      <c r="G104" s="46">
        <f>G53+G54-'[1]1.1. АЭС'!G28</f>
        <v>6367.8936619486558</v>
      </c>
      <c r="H104" s="46">
        <f>H53+H54-'[1]1.1. АЭС'!H28</f>
        <v>165.95978788414192</v>
      </c>
      <c r="J104" s="46">
        <f>J53+J54-'[1]1.1. АЭС'!I28</f>
        <v>-4174.0746198327797</v>
      </c>
      <c r="K104" s="46">
        <f>K53+K54-'[1]1.1. АЭС'!J28</f>
        <v>0</v>
      </c>
      <c r="L104" s="46">
        <f>L53+L54-'[1]1.1. АЭС'!K28</f>
        <v>-9087.7438523301025</v>
      </c>
      <c r="M104" s="46">
        <f>M53+M54-'[1]1.1. АЭС'!L28</f>
        <v>721.55144443561949</v>
      </c>
      <c r="N104" s="46">
        <f>N53+N54-'[1]1.1. АЭС'!M28</f>
        <v>27.844897280663915</v>
      </c>
      <c r="P104" s="46">
        <f>P53+P54-'[1]1.1. АЭС'!N28</f>
        <v>-9837.1401940464166</v>
      </c>
    </row>
    <row r="106" spans="4:16" x14ac:dyDescent="0.3">
      <c r="D106" s="155" t="s">
        <v>181</v>
      </c>
      <c r="E106" s="24">
        <f>E32-E63</f>
        <v>0</v>
      </c>
      <c r="F106" s="24">
        <f t="shared" ref="F106:P106" si="3">F32-F63</f>
        <v>0</v>
      </c>
      <c r="G106" s="24">
        <f t="shared" si="3"/>
        <v>0</v>
      </c>
      <c r="H106" s="24">
        <f t="shared" si="3"/>
        <v>0</v>
      </c>
      <c r="I106" s="24">
        <f t="shared" si="3"/>
        <v>0</v>
      </c>
      <c r="J106" s="24">
        <f t="shared" si="3"/>
        <v>0</v>
      </c>
      <c r="K106" s="24">
        <f t="shared" si="3"/>
        <v>-2.0000000004074536E-2</v>
      </c>
      <c r="L106" s="24">
        <f t="shared" si="3"/>
        <v>0</v>
      </c>
      <c r="M106" s="24">
        <f t="shared" si="3"/>
        <v>0</v>
      </c>
      <c r="N106" s="24">
        <f t="shared" si="3"/>
        <v>0</v>
      </c>
      <c r="O106" s="24">
        <f t="shared" si="3"/>
        <v>0</v>
      </c>
      <c r="P106" s="24">
        <f t="shared" si="3"/>
        <v>0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ПЭС</vt:lpstr>
      <vt:lpstr>1.2. ПЭС</vt:lpstr>
      <vt:lpstr>'1.1. ПЭС'!Заголовки_для_печати</vt:lpstr>
      <vt:lpstr>'1.2. ПЭС'!Заголовки_для_печати</vt:lpstr>
      <vt:lpstr>'1.1. ПЭС'!Область_печати</vt:lpstr>
      <vt:lpstr>'1.2. ПЭС'!Область_печати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2015-05-08T02:04:57Z</dcterms:created>
  <dcterms:modified xsi:type="dcterms:W3CDTF">2015-05-08T02:05:15Z</dcterms:modified>
</cp:coreProperties>
</file>