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8" windowWidth="14808" windowHeight="7956" activeTab="1"/>
  </bookViews>
  <sheets>
    <sheet name="1.1. ЮЯЭС" sheetId="8" r:id="rId1"/>
    <sheet name="1.2. ЮЯЭС" sheetId="9" r:id="rId2"/>
    <sheet name="Лист2" sheetId="7" r:id="rId3"/>
  </sheets>
  <definedNames>
    <definedName name="_xlnm.Print_Titles" localSheetId="0">'1.1. ЮЯЭС'!$B:$D</definedName>
    <definedName name="_xlnm.Print_Titles" localSheetId="1">'1.2. ЮЯЭС'!$B:$D</definedName>
    <definedName name="_xlnm.Print_Area" localSheetId="0">'1.1. ЮЯЭС'!$B$2:$O$47</definedName>
    <definedName name="_xlnm.Print_Area" localSheetId="1">'1.2. ЮЯЭС'!$B$2:$Q$93</definedName>
  </definedNames>
  <calcPr calcId="144525"/>
</workbook>
</file>

<file path=xl/calcChain.xml><?xml version="1.0" encoding="utf-8"?>
<calcChain xmlns="http://schemas.openxmlformats.org/spreadsheetml/2006/main">
  <c r="P88" i="9" l="1"/>
  <c r="B88" i="9"/>
  <c r="O81" i="9"/>
  <c r="I81" i="9"/>
  <c r="O80" i="9"/>
  <c r="I80" i="9"/>
  <c r="O65" i="9"/>
  <c r="P65" i="9"/>
  <c r="I65" i="9"/>
  <c r="J65" i="9"/>
  <c r="O64" i="9"/>
  <c r="P64" i="9"/>
  <c r="I64" i="9"/>
  <c r="I63" i="9"/>
  <c r="J63" i="9"/>
  <c r="O62" i="9"/>
  <c r="P62" i="9"/>
  <c r="I62" i="9"/>
  <c r="O61" i="9"/>
  <c r="P61" i="9"/>
  <c r="I61" i="9"/>
  <c r="J61" i="9"/>
  <c r="N60" i="9"/>
  <c r="M60" i="9"/>
  <c r="O60" i="9" s="1"/>
  <c r="L60" i="9"/>
  <c r="P60" i="9" s="1"/>
  <c r="H60" i="9"/>
  <c r="G60" i="9"/>
  <c r="I60" i="9" s="1"/>
  <c r="F60" i="9"/>
  <c r="J60" i="9" s="1"/>
  <c r="E60" i="9"/>
  <c r="O59" i="9"/>
  <c r="P59" i="9"/>
  <c r="I59" i="9"/>
  <c r="J59" i="9"/>
  <c r="O57" i="9"/>
  <c r="P57" i="9"/>
  <c r="I57" i="9"/>
  <c r="J57" i="9"/>
  <c r="O55" i="9"/>
  <c r="I55" i="9"/>
  <c r="O52" i="9"/>
  <c r="I52" i="9"/>
  <c r="O51" i="9"/>
  <c r="I51" i="9"/>
  <c r="O50" i="9"/>
  <c r="I50" i="9"/>
  <c r="O47" i="9"/>
  <c r="I47" i="9"/>
  <c r="O46" i="9"/>
  <c r="P46" i="9" s="1"/>
  <c r="I46" i="9"/>
  <c r="O45" i="9"/>
  <c r="P45" i="9" s="1"/>
  <c r="I45" i="9"/>
  <c r="J45" i="9" s="1"/>
  <c r="O44" i="9"/>
  <c r="P44" i="9" s="1"/>
  <c r="I44" i="9"/>
  <c r="N43" i="9"/>
  <c r="M43" i="9"/>
  <c r="O43" i="9" s="1"/>
  <c r="L43" i="9"/>
  <c r="K43" i="9"/>
  <c r="H43" i="9"/>
  <c r="G43" i="9"/>
  <c r="I43" i="9" s="1"/>
  <c r="F43" i="9"/>
  <c r="E43" i="9"/>
  <c r="O42" i="9"/>
  <c r="P42" i="9" s="1"/>
  <c r="I42" i="9"/>
  <c r="O41" i="9"/>
  <c r="P41" i="9" s="1"/>
  <c r="I41" i="9"/>
  <c r="O40" i="9"/>
  <c r="I40" i="9"/>
  <c r="O39" i="9"/>
  <c r="I39" i="9"/>
  <c r="O38" i="9"/>
  <c r="I38" i="9"/>
  <c r="N37" i="9"/>
  <c r="M37" i="9"/>
  <c r="O37" i="9" s="1"/>
  <c r="L37" i="9"/>
  <c r="K37" i="9"/>
  <c r="H37" i="9"/>
  <c r="G37" i="9"/>
  <c r="I37" i="9" s="1"/>
  <c r="F37" i="9"/>
  <c r="E37" i="9"/>
  <c r="O36" i="9"/>
  <c r="I36" i="9"/>
  <c r="O35" i="9"/>
  <c r="I35" i="9"/>
  <c r="O34" i="9"/>
  <c r="I34" i="9"/>
  <c r="N33" i="9"/>
  <c r="M33" i="9"/>
  <c r="O33" i="9" s="1"/>
  <c r="L33" i="9"/>
  <c r="K33" i="9"/>
  <c r="H33" i="9"/>
  <c r="G33" i="9"/>
  <c r="I33" i="9" s="1"/>
  <c r="F33" i="9"/>
  <c r="E33" i="9"/>
  <c r="O32" i="9"/>
  <c r="P32" i="9" s="1"/>
  <c r="P31" i="9"/>
  <c r="O31" i="9"/>
  <c r="I31" i="9"/>
  <c r="J31" i="9" s="1"/>
  <c r="O30" i="9"/>
  <c r="P30" i="9" s="1"/>
  <c r="I30" i="9"/>
  <c r="O29" i="9"/>
  <c r="P29" i="9" s="1"/>
  <c r="I29" i="9"/>
  <c r="N28" i="9"/>
  <c r="M28" i="9"/>
  <c r="O28" i="9" s="1"/>
  <c r="L28" i="9"/>
  <c r="P28" i="9" s="1"/>
  <c r="K28" i="9"/>
  <c r="H28" i="9"/>
  <c r="G28" i="9"/>
  <c r="I28" i="9" s="1"/>
  <c r="F28" i="9"/>
  <c r="J28" i="9" s="1"/>
  <c r="E28" i="9"/>
  <c r="O27" i="9"/>
  <c r="P27" i="9" s="1"/>
  <c r="I27" i="9"/>
  <c r="O26" i="9"/>
  <c r="P26" i="9"/>
  <c r="I26" i="9"/>
  <c r="J26" i="9"/>
  <c r="O25" i="9"/>
  <c r="P25" i="9"/>
  <c r="I25" i="9"/>
  <c r="J25" i="9"/>
  <c r="O24" i="9"/>
  <c r="P24" i="9"/>
  <c r="I24" i="9"/>
  <c r="J24" i="9"/>
  <c r="O23" i="9"/>
  <c r="P23" i="9"/>
  <c r="I23" i="9"/>
  <c r="J23" i="9"/>
  <c r="O22" i="9"/>
  <c r="P22" i="9" s="1"/>
  <c r="I22" i="9"/>
  <c r="O21" i="9"/>
  <c r="P21" i="9" s="1"/>
  <c r="I21" i="9"/>
  <c r="N20" i="9"/>
  <c r="M20" i="9"/>
  <c r="O20" i="9" s="1"/>
  <c r="L20" i="9"/>
  <c r="P20" i="9" s="1"/>
  <c r="K20" i="9"/>
  <c r="H20" i="9"/>
  <c r="G20" i="9"/>
  <c r="I20" i="9" s="1"/>
  <c r="F20" i="9"/>
  <c r="J20" i="9" s="1"/>
  <c r="E20" i="9"/>
  <c r="L34" i="8"/>
  <c r="G34" i="8"/>
  <c r="N33" i="8"/>
  <c r="I33" i="8"/>
  <c r="M30" i="8"/>
  <c r="L30" i="8"/>
  <c r="K30" i="8"/>
  <c r="N30" i="8" s="1"/>
  <c r="J30" i="8"/>
  <c r="H30" i="8"/>
  <c r="G30" i="8"/>
  <c r="F30" i="8"/>
  <c r="E30" i="8"/>
  <c r="N28" i="8"/>
  <c r="N27" i="8"/>
  <c r="M26" i="8"/>
  <c r="N54" i="9" s="1"/>
  <c r="N49" i="9" s="1"/>
  <c r="L26" i="8"/>
  <c r="M54" i="9" s="1"/>
  <c r="K26" i="8"/>
  <c r="L54" i="9" s="1"/>
  <c r="J26" i="8"/>
  <c r="K54" i="9" s="1"/>
  <c r="K49" i="9" s="1"/>
  <c r="H26" i="8"/>
  <c r="H54" i="9" s="1"/>
  <c r="H49" i="9" s="1"/>
  <c r="G26" i="8"/>
  <c r="G54" i="9" s="1"/>
  <c r="F26" i="8"/>
  <c r="F54" i="9" s="1"/>
  <c r="E26" i="8"/>
  <c r="E54" i="9" s="1"/>
  <c r="E49" i="9" s="1"/>
  <c r="N25" i="8"/>
  <c r="N22" i="8"/>
  <c r="I22" i="8"/>
  <c r="I20" i="8"/>
  <c r="M21" i="8"/>
  <c r="M24" i="8" s="1"/>
  <c r="M29" i="8" s="1"/>
  <c r="M31" i="8" s="1"/>
  <c r="L21" i="8"/>
  <c r="L24" i="8" s="1"/>
  <c r="L29" i="8" s="1"/>
  <c r="L31" i="8" s="1"/>
  <c r="K21" i="8"/>
  <c r="K24" i="8" s="1"/>
  <c r="K29" i="8" s="1"/>
  <c r="K31" i="8" s="1"/>
  <c r="J21" i="8"/>
  <c r="J24" i="8" s="1"/>
  <c r="J29" i="8" s="1"/>
  <c r="J31" i="8" s="1"/>
  <c r="H21" i="8"/>
  <c r="H24" i="8" s="1"/>
  <c r="H29" i="8" s="1"/>
  <c r="H31" i="8" s="1"/>
  <c r="G21" i="8"/>
  <c r="G24" i="8" s="1"/>
  <c r="G29" i="8" s="1"/>
  <c r="G31" i="8" s="1"/>
  <c r="E21" i="8"/>
  <c r="E24" i="8" s="1"/>
  <c r="E29" i="8" s="1"/>
  <c r="E31" i="8" s="1"/>
  <c r="N19" i="8" l="1"/>
  <c r="N48" i="9"/>
  <c r="N19" i="9" s="1"/>
  <c r="N58" i="9" s="1"/>
  <c r="F21" i="8"/>
  <c r="F24" i="8" s="1"/>
  <c r="F29" i="8" s="1"/>
  <c r="J33" i="9"/>
  <c r="P33" i="9"/>
  <c r="J34" i="9"/>
  <c r="P34" i="9"/>
  <c r="J35" i="9"/>
  <c r="P35" i="9"/>
  <c r="J36" i="9"/>
  <c r="P36" i="9"/>
  <c r="J37" i="9"/>
  <c r="P37" i="9"/>
  <c r="J38" i="9"/>
  <c r="P38" i="9"/>
  <c r="J39" i="9"/>
  <c r="P39" i="9"/>
  <c r="J40" i="9"/>
  <c r="P40" i="9"/>
  <c r="E48" i="9"/>
  <c r="E19" i="9" s="1"/>
  <c r="E58" i="9" s="1"/>
  <c r="G48" i="9"/>
  <c r="L48" i="9"/>
  <c r="I19" i="8"/>
  <c r="I21" i="8" s="1"/>
  <c r="I24" i="8" s="1"/>
  <c r="F48" i="9"/>
  <c r="H48" i="9"/>
  <c r="H19" i="9" s="1"/>
  <c r="H58" i="9" s="1"/>
  <c r="K48" i="9"/>
  <c r="K19" i="9" s="1"/>
  <c r="K58" i="9" s="1"/>
  <c r="M48" i="9"/>
  <c r="N20" i="8"/>
  <c r="I54" i="9"/>
  <c r="J54" i="9" s="1"/>
  <c r="G49" i="9"/>
  <c r="I49" i="9" s="1"/>
  <c r="I26" i="8"/>
  <c r="L49" i="9"/>
  <c r="I28" i="8"/>
  <c r="I30" i="8"/>
  <c r="J21" i="9"/>
  <c r="J22" i="9"/>
  <c r="J27" i="9"/>
  <c r="J29" i="9"/>
  <c r="J30" i="9"/>
  <c r="I32" i="9"/>
  <c r="J41" i="9"/>
  <c r="J42" i="9"/>
  <c r="J43" i="9"/>
  <c r="P43" i="9"/>
  <c r="P47" i="9"/>
  <c r="J50" i="9"/>
  <c r="P50" i="9"/>
  <c r="J51" i="9"/>
  <c r="P51" i="9"/>
  <c r="J52" i="9"/>
  <c r="P52" i="9"/>
  <c r="J55" i="9"/>
  <c r="P55" i="9"/>
  <c r="I25" i="8"/>
  <c r="F49" i="9"/>
  <c r="J49" i="9" s="1"/>
  <c r="O54" i="9"/>
  <c r="P54" i="9" s="1"/>
  <c r="M49" i="9"/>
  <c r="O49" i="9" s="1"/>
  <c r="N26" i="8"/>
  <c r="I27" i="8"/>
  <c r="J32" i="9"/>
  <c r="J82" i="9"/>
  <c r="J44" i="9"/>
  <c r="J46" i="9"/>
  <c r="J47" i="9"/>
  <c r="I53" i="9"/>
  <c r="O53" i="9"/>
  <c r="P53" i="9" s="1"/>
  <c r="J62" i="9"/>
  <c r="O63" i="9"/>
  <c r="J64" i="9"/>
  <c r="I82" i="9"/>
  <c r="O82" i="9"/>
  <c r="P82" i="9" s="1"/>
  <c r="J53" i="9"/>
  <c r="P63" i="9" l="1"/>
  <c r="I48" i="9"/>
  <c r="G19" i="9"/>
  <c r="N21" i="8"/>
  <c r="N24" i="8" s="1"/>
  <c r="N29" i="8" s="1"/>
  <c r="N31" i="8" s="1"/>
  <c r="P49" i="9"/>
  <c r="O48" i="9"/>
  <c r="M19" i="9"/>
  <c r="J48" i="9"/>
  <c r="F19" i="9"/>
  <c r="I29" i="8"/>
  <c r="I31" i="8" s="1"/>
  <c r="P48" i="9"/>
  <c r="L19" i="9"/>
  <c r="F31" i="8"/>
  <c r="L58" i="9" l="1"/>
  <c r="F58" i="9"/>
  <c r="M58" i="9"/>
  <c r="O58" i="9" s="1"/>
  <c r="O19" i="9"/>
  <c r="P19" i="9" s="1"/>
  <c r="G58" i="9"/>
  <c r="I58" i="9" s="1"/>
  <c r="I19" i="9"/>
  <c r="J19" i="9" s="1"/>
  <c r="J58" i="9" l="1"/>
  <c r="P58" i="9"/>
</calcChain>
</file>

<file path=xl/sharedStrings.xml><?xml version="1.0" encoding="utf-8"?>
<sst xmlns="http://schemas.openxmlformats.org/spreadsheetml/2006/main" count="397" uniqueCount="177">
  <si>
    <t>Таблица 1.1.</t>
  </si>
  <si>
    <t>Показатели раздельного учета доходов и расходов ОАО "ДРСК", оказывающего услуги по передаче электроэнергии (мощности) по электрическим сетям, принадлежащим на праве собственности или ином законном основании, согласно форме "Отчет о прибылях и убытках"</t>
  </si>
  <si>
    <t>Заполняется:</t>
  </si>
  <si>
    <t>Субъектами естественных монополий, оказывающими услуги по передаче электроэнергии (мощности) по электрическим сетям, принадлежащим на праве собственности или ином законном основании территориальным сетевым организациям</t>
  </si>
  <si>
    <t>Период заполнения:</t>
  </si>
  <si>
    <t>Годовая, Квартальная</t>
  </si>
  <si>
    <t>Требования к заполнению:</t>
  </si>
  <si>
    <t>Заполняется отдельно по каждому субъекту РФ</t>
  </si>
  <si>
    <t>Организация:</t>
  </si>
  <si>
    <t>ОАО "ДРСК"</t>
  </si>
  <si>
    <t>Идентификационный номер налогоплательщика (ИНН):</t>
  </si>
  <si>
    <t>Местонахождение (адрес):</t>
  </si>
  <si>
    <t>675000 Амурская обл., г. Благовещенск, ул. Шевченко 28</t>
  </si>
  <si>
    <t>Субъект РФ:</t>
  </si>
  <si>
    <t>филиал ОАО "ДРСК" "Южно-Якутские ЭС"</t>
  </si>
  <si>
    <t>Отчетный период:</t>
  </si>
  <si>
    <t>Показатель</t>
  </si>
  <si>
    <t>Единица измерения</t>
  </si>
  <si>
    <t>Код показателя</t>
  </si>
  <si>
    <t>из графы 4: по Субъекту РФ,  указанному в заголовке формы **</t>
  </si>
  <si>
    <t>из графы 5 по видам деятельности*</t>
  </si>
  <si>
    <t>из графы 9: по Субъекту РФ,  указанному в заголовке формы **</t>
  </si>
  <si>
    <t>из графы 10 по видам деятельности*</t>
  </si>
  <si>
    <t>Примечания: принцип разделения показателей по субъектам РФ и по видам деятельности согласно ОРД предприятия</t>
  </si>
  <si>
    <t>Передача по распределительным сетям</t>
  </si>
  <si>
    <t>Технологическое присоединение</t>
  </si>
  <si>
    <t>Прочие виды деятельности</t>
  </si>
  <si>
    <t>Выручка (нетто) от продажи товаров, продукции, работ, услуг (за минусом налога на добавленную стоимость, акцизов и аналогичных обязательных платежей)</t>
  </si>
  <si>
    <t>тыс.руб.</t>
  </si>
  <si>
    <t>010</t>
  </si>
  <si>
    <t>В соответствии с Учетной политикой по бухгалтерскому учету ОАО "ДРСК" на соответствующий год.</t>
  </si>
  <si>
    <t>Себестоимость проданных товаров, продукции, работ, услуг</t>
  </si>
  <si>
    <t>020</t>
  </si>
  <si>
    <t>Валовая прибыль</t>
  </si>
  <si>
    <t>030</t>
  </si>
  <si>
    <t>х</t>
  </si>
  <si>
    <t>Коммерческие расходы</t>
  </si>
  <si>
    <t>040</t>
  </si>
  <si>
    <t>Прочие виды деятельности.</t>
  </si>
  <si>
    <t>Управленческие расходы</t>
  </si>
  <si>
    <t>050</t>
  </si>
  <si>
    <t>Прибыль (убыток) от продаж</t>
  </si>
  <si>
    <t>060</t>
  </si>
  <si>
    <t>Проценты к получению</t>
  </si>
  <si>
    <t>070</t>
  </si>
  <si>
    <t>Проценты к уплате</t>
  </si>
  <si>
    <t>080</t>
  </si>
  <si>
    <t>В соответствии с распределением заемных средств.</t>
  </si>
  <si>
    <t>Прочие доходы</t>
  </si>
  <si>
    <t>090</t>
  </si>
  <si>
    <t>Отдельно по каждой статье справочника в соответствии с порядком отнесения внереализационных доходов и расходов по видам деятельности.</t>
  </si>
  <si>
    <t>Прочие расходы</t>
  </si>
  <si>
    <t>100</t>
  </si>
  <si>
    <t>Прибыль до налогообложения</t>
  </si>
  <si>
    <t>110</t>
  </si>
  <si>
    <t>Налог на прибыль и иные аналогичные обязательные платжи</t>
  </si>
  <si>
    <t>120</t>
  </si>
  <si>
    <t>Чистая прибыль</t>
  </si>
  <si>
    <t>130</t>
  </si>
  <si>
    <t>Справочно:</t>
  </si>
  <si>
    <t>Списание дебиторских и кредиторских задолженностей, по которым истек срок исковой давности</t>
  </si>
  <si>
    <t>140</t>
  </si>
  <si>
    <t>Прибыль (убыток) прошлых лет, выявленная в отчетном году</t>
  </si>
  <si>
    <t>150</t>
  </si>
  <si>
    <t>Передача по распределительным сетям.</t>
  </si>
  <si>
    <t>* Полное наименование видов деятельности:</t>
  </si>
  <si>
    <t>гр.6, 11 - оказание услуг по передаче электрической энергии по электрическим сетям, принадлежащим на праве собственности или ином законном основании территориальным сетевым организациям</t>
  </si>
  <si>
    <t>гр. 7, 12 - оказание услуг по технологическому присоединению к электрическим сетям</t>
  </si>
  <si>
    <t xml:space="preserve">** Заполняется субъектами естественных монополий, оказывающими услуги по передаче электрической энергии по электрическим сетям, </t>
  </si>
  <si>
    <t>принадлежащим на праве собственности или ином законном основании территориальным сетевым организациям, в нескольких субъектах РФ</t>
  </si>
  <si>
    <t>Для остальных субъектов естественных монополий графы 5-8, 10-13 заполняются в целом по предприятию</t>
  </si>
  <si>
    <t>Генеральный директор</t>
  </si>
  <si>
    <t>Ю.А. Андреенко</t>
  </si>
  <si>
    <t>подпись</t>
  </si>
  <si>
    <t>2013 год</t>
  </si>
  <si>
    <t>За аналогичный период предыдущего года, всего по предприятию (2012 г.факт)</t>
  </si>
  <si>
    <t>За отчетный период, всего по предприятию (2013 г. факт)</t>
  </si>
  <si>
    <t>И.о. главного бухгалтера</t>
  </si>
  <si>
    <t>Т.Н. Белецкая</t>
  </si>
  <si>
    <t>Таблица 1.2.</t>
  </si>
  <si>
    <t>Расшифровка расходов ОАО "ДРСК", оказывающего услуги по передаче электроэнергии (мощности) по электрическим сетям, принадлежащим на праве собственности или ином законном основании</t>
  </si>
  <si>
    <t>из графы 4: по Субъекту РФ,  указанному в заголовке формы</t>
  </si>
  <si>
    <t>из графы 5 по видам деятельности *</t>
  </si>
  <si>
    <t>из графы 10: по Субъекту РФ, указанному в заголовке формы</t>
  </si>
  <si>
    <t>из графы 10 по видам деятельности *</t>
  </si>
  <si>
    <t>Передача и технологическое присоединение</t>
  </si>
  <si>
    <t>8 (сумма гр.6 и 7)</t>
  </si>
  <si>
    <t>14 (сумма гр. 12 и 13)</t>
  </si>
  <si>
    <t>Расходы, учитываемые в целях налогообложения прибыли, всего, в том числе
(сумма строк 110,120,130,140,150,160,170,180,190)</t>
  </si>
  <si>
    <t>Материальные расходы
(сумма строк 111,112,113)</t>
  </si>
  <si>
    <t>Расходы на приобретение сырья и материалов</t>
  </si>
  <si>
    <t>111</t>
  </si>
  <si>
    <t>Расходы на приобретение электрической энергии на компенсацию технологического расхода (потерь) электрической энергии в сетях, в том числе по уровням напряжения:</t>
  </si>
  <si>
    <t>112</t>
  </si>
  <si>
    <t>ВН</t>
  </si>
  <si>
    <t>-</t>
  </si>
  <si>
    <t>Прямым счетом.</t>
  </si>
  <si>
    <t>СН1</t>
  </si>
  <si>
    <t>СН2</t>
  </si>
  <si>
    <t>НН</t>
  </si>
  <si>
    <t>Расходы на приобретение электрической энергии на хозяйственные нужды</t>
  </si>
  <si>
    <t>113</t>
  </si>
  <si>
    <t>Расходы на оплату услуг сторонних организаций
(сумма строк 121,122,123,124)</t>
  </si>
  <si>
    <t>Расходы на страхование</t>
  </si>
  <si>
    <t>121</t>
  </si>
  <si>
    <t>Оплата услуг ОАО "ФСК ЕЭС"</t>
  </si>
  <si>
    <t>122</t>
  </si>
  <si>
    <t>Оплата услуг по передаче электрической энергии, оказываемых другими сетевыми организациями</t>
  </si>
  <si>
    <t>123</t>
  </si>
  <si>
    <t>Расходы на ремонт основных средств, выполняемые подрядным способом</t>
  </si>
  <si>
    <t>124</t>
  </si>
  <si>
    <t>Расходы на оплату труда</t>
  </si>
  <si>
    <t>Управленческий персонал</t>
  </si>
  <si>
    <t>Специалисты и технические исполнители</t>
  </si>
  <si>
    <t>Основные производственные рабочие</t>
  </si>
  <si>
    <t>Справочно: среднесписочная численность промышленно-производственного персонала организации **</t>
  </si>
  <si>
    <t>чел</t>
  </si>
  <si>
    <t>Расходы на выплату страховых взносов в Пенсионный фонд Российской Федерации, Фонд социального страхования Российской Федерации, Федеральный фонд обязательного медицинского страхования и территориальные фонды обязательного медицинского страхования</t>
  </si>
  <si>
    <t>Амортизация основных средств</t>
  </si>
  <si>
    <t>Аренда и лизинговые платежи
(сумма строк 161,162)</t>
  </si>
  <si>
    <t>160</t>
  </si>
  <si>
    <t>Плата за аренду имущества</t>
  </si>
  <si>
    <t>Лизинговые платежи</t>
  </si>
  <si>
    <t>Налоги, уменьшающие налогооблагаемую базу по налогу на прибыль</t>
  </si>
  <si>
    <t>170</t>
  </si>
  <si>
    <t>Расходы на выплату процентов по кредитам, уменьшающие налогооблагаемую базу по налогу на прибыль</t>
  </si>
  <si>
    <t>180</t>
  </si>
  <si>
    <t>190</t>
  </si>
  <si>
    <t>Расходы, не учитываемые в целях налогообложения прибыли, всего, в том числе
(сумма строк 210,220,230,240,250)</t>
  </si>
  <si>
    <t>200</t>
  </si>
  <si>
    <t xml:space="preserve">Возврат заемных средств на цели инвестпрограммы </t>
  </si>
  <si>
    <t>210</t>
  </si>
  <si>
    <t>Прибыль, направленная на инвестиции</t>
  </si>
  <si>
    <t>220</t>
  </si>
  <si>
    <t>Прибыль, направленная на выплату дивидендов</t>
  </si>
  <si>
    <t>230</t>
  </si>
  <si>
    <t>Расходы социального характера из прибыли</t>
  </si>
  <si>
    <t>240</t>
  </si>
  <si>
    <t>Отдельно по каждой статье справочника в соответствии с порядком отнесения внереализационных расходов по видам деятельности.</t>
  </si>
  <si>
    <t>Прочие расходы из прибыли в отчетном периоде</t>
  </si>
  <si>
    <t>250</t>
  </si>
  <si>
    <t>Расходы на уплату налога на прибыль и иных аналогичных обязательных платежей</t>
  </si>
  <si>
    <t>300</t>
  </si>
  <si>
    <t>Справочные показатели:</t>
  </si>
  <si>
    <t>Из строки 100 прямые расходы</t>
  </si>
  <si>
    <t>400</t>
  </si>
  <si>
    <t>Из строки 100 косвенные расходы</t>
  </si>
  <si>
    <t>500</t>
  </si>
  <si>
    <t>Расходы на приобретение, сооружение и изготовление основных средств, а также на достройку, дооборудование, реконструкцию, модернизацию и техническое перевооружением основных средств</t>
  </si>
  <si>
    <t>Расходы на ремонт основных средств (включая арендованные) всего, в том числе:</t>
  </si>
  <si>
    <t>материальные расходы</t>
  </si>
  <si>
    <t>расходы на оплату труда и выплату страховых взносов</t>
  </si>
  <si>
    <t>расходы на ремонт основных средств, выполняемый подрядным способом</t>
  </si>
  <si>
    <t>прочие расходы</t>
  </si>
  <si>
    <t>Расходы на приобретение электрической энергии в целях компенсации коммерческого расхода (потерь) электрической энергии в сетях</t>
  </si>
  <si>
    <t>800</t>
  </si>
  <si>
    <t>гр.6, 12 - оказание услуг по передаче электрической энергии (мощности) по единой национальной (общероссийской) электрической сети</t>
  </si>
  <si>
    <t>гр.7, 13 - оказание услуг по технологическому присоединению к электрическим сетям</t>
  </si>
  <si>
    <t>** В целях настоящей таблицы под промышленно-производственным персоналом понимается персонал, расходы на оплату труда которого учитываются по счету 20 "Основное производство"</t>
  </si>
  <si>
    <t>Приложение к таблице 1.2</t>
  </si>
  <si>
    <t>Расшифровка дебиторской задолженности, заемных средств и стоимости активов</t>
  </si>
  <si>
    <t>По состоянию на начало отчетного периода, всего по предприятию</t>
  </si>
  <si>
    <t>По состоянию на конец отчетного периода, всего по предприятию</t>
  </si>
  <si>
    <t>Дебиторская задолженность</t>
  </si>
  <si>
    <t>900</t>
  </si>
  <si>
    <t>в том числе по расчетам с покупателями и заказчиками</t>
  </si>
  <si>
    <t>Заемные средства, учитываемые в долгосрочных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</si>
  <si>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1000</t>
  </si>
  <si>
    <t>Заемные средства, учитываемые в краткосрочных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</si>
  <si>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1100</t>
  </si>
  <si>
    <t>Основные средства</t>
  </si>
  <si>
    <t>Прямым счетом</t>
  </si>
  <si>
    <t xml:space="preserve">Арендованные основные средства </t>
  </si>
  <si>
    <t>Незавершенное строительство</t>
  </si>
  <si>
    <t>Андреенко Ю.А.</t>
  </si>
  <si>
    <t>Кротова А.В.</t>
  </si>
  <si>
    <t>За аналогичный период предыдущего года, всего по предприятию (2012 г. факт)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</si>
</sst>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ahoma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6" applyBorder="0">
      <alignment horizontal="center" vertical="center" wrapText="1"/>
    </xf>
    <xf numFmtId="0" fontId="11" fillId="0" borderId="0"/>
  </cellStyleXfs>
  <cellXfs count="154">
    <xf numFmtId="0" fontId="0" fillId="0" borderId="0" xfId="0"/>
    <xf numFmtId="0" fontId="2" fillId="0" borderId="0" xfId="1" applyFont="1" applyFill="1"/>
    <xf numFmtId="0" fontId="3" fillId="0" borderId="0" xfId="1" applyFont="1" applyFill="1" applyAlignment="1">
      <alignment horizontal="right"/>
    </xf>
    <xf numFmtId="0" fontId="2" fillId="0" borderId="0" xfId="1" applyFont="1" applyFill="1" applyAlignment="1">
      <alignment horizontal="centerContinuous" vertical="center" wrapText="1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/>
    <xf numFmtId="0" fontId="5" fillId="0" borderId="1" xfId="1" applyFont="1" applyFill="1" applyBorder="1"/>
    <xf numFmtId="0" fontId="2" fillId="0" borderId="1" xfId="1" applyFont="1" applyFill="1" applyBorder="1"/>
    <xf numFmtId="0" fontId="6" fillId="0" borderId="0" xfId="1" applyFont="1" applyFill="1" applyAlignment="1">
      <alignment horizontal="right"/>
    </xf>
    <xf numFmtId="3" fontId="2" fillId="0" borderId="5" xfId="1" applyNumberFormat="1" applyFont="1" applyFill="1" applyBorder="1" applyAlignment="1">
      <alignment horizontal="center" vertical="center"/>
    </xf>
    <xf numFmtId="49" fontId="6" fillId="0" borderId="4" xfId="1" applyNumberFormat="1" applyFont="1" applyFill="1" applyBorder="1" applyAlignment="1">
      <alignment horizontal="left" vertical="center" wrapText="1"/>
    </xf>
    <xf numFmtId="49" fontId="6" fillId="0" borderId="4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/>
    <xf numFmtId="49" fontId="2" fillId="0" borderId="4" xfId="1" applyNumberFormat="1" applyFont="1" applyFill="1" applyBorder="1" applyAlignment="1">
      <alignment horizontal="left" vertical="center" wrapText="1"/>
    </xf>
    <xf numFmtId="49" fontId="2" fillId="0" borderId="4" xfId="1" applyNumberFormat="1" applyFont="1" applyFill="1" applyBorder="1" applyAlignment="1">
      <alignment horizontal="center" vertical="center" wrapText="1"/>
    </xf>
    <xf numFmtId="3" fontId="2" fillId="0" borderId="0" xfId="1" applyNumberFormat="1" applyFont="1" applyFill="1"/>
    <xf numFmtId="0" fontId="2" fillId="0" borderId="0" xfId="1" applyFont="1" applyFill="1" applyAlignment="1">
      <alignment horizontal="left"/>
    </xf>
    <xf numFmtId="0" fontId="6" fillId="0" borderId="0" xfId="1" applyFont="1" applyFill="1"/>
    <xf numFmtId="0" fontId="6" fillId="0" borderId="0" xfId="1" applyFont="1" applyFill="1" applyAlignment="1">
      <alignment horizontal="left" indent="2"/>
    </xf>
    <xf numFmtId="0" fontId="7" fillId="0" borderId="0" xfId="1" applyFont="1" applyFill="1"/>
    <xf numFmtId="0" fontId="5" fillId="0" borderId="0" xfId="1" applyFont="1" applyFill="1"/>
    <xf numFmtId="0" fontId="7" fillId="0" borderId="1" xfId="1" applyFont="1" applyFill="1" applyBorder="1"/>
    <xf numFmtId="0" fontId="5" fillId="0" borderId="0" xfId="1" applyFont="1" applyFill="1" applyAlignment="1">
      <alignment horizontal="left" vertical="top"/>
    </xf>
    <xf numFmtId="0" fontId="7" fillId="0" borderId="0" xfId="1" applyFont="1" applyFill="1" applyAlignment="1">
      <alignment horizontal="centerContinuous" vertical="top"/>
    </xf>
    <xf numFmtId="0" fontId="5" fillId="0" borderId="0" xfId="1" applyFont="1" applyFill="1" applyAlignment="1">
      <alignment horizontal="left"/>
    </xf>
    <xf numFmtId="0" fontId="8" fillId="0" borderId="0" xfId="1" applyFont="1" applyFill="1"/>
    <xf numFmtId="0" fontId="8" fillId="0" borderId="0" xfId="1" applyFont="1" applyFill="1" applyAlignment="1">
      <alignment horizontal="right"/>
    </xf>
    <xf numFmtId="3" fontId="8" fillId="0" borderId="0" xfId="1" applyNumberFormat="1" applyFont="1" applyFill="1"/>
    <xf numFmtId="0" fontId="9" fillId="0" borderId="0" xfId="1" applyFont="1" applyFill="1" applyAlignment="1">
      <alignment horizontal="left" indent="2"/>
    </xf>
    <xf numFmtId="3" fontId="6" fillId="0" borderId="4" xfId="1" applyNumberFormat="1" applyFont="1" applyFill="1" applyBorder="1" applyAlignment="1">
      <alignment horizontal="right" vertical="center"/>
    </xf>
    <xf numFmtId="3" fontId="2" fillId="0" borderId="4" xfId="1" applyNumberFormat="1" applyFont="1" applyFill="1" applyBorder="1" applyAlignment="1">
      <alignment horizontal="right" vertical="center"/>
    </xf>
    <xf numFmtId="49" fontId="6" fillId="0" borderId="4" xfId="1" applyNumberFormat="1" applyFont="1" applyFill="1" applyBorder="1" applyAlignment="1">
      <alignment horizontal="right" vertical="center" wrapText="1"/>
    </xf>
    <xf numFmtId="49" fontId="2" fillId="0" borderId="4" xfId="1" applyNumberFormat="1" applyFont="1" applyFill="1" applyBorder="1" applyAlignment="1">
      <alignment horizontal="right" vertical="center" wrapText="1"/>
    </xf>
    <xf numFmtId="3" fontId="6" fillId="0" borderId="4" xfId="1" applyNumberFormat="1" applyFont="1" applyFill="1" applyBorder="1" applyAlignment="1">
      <alignment horizontal="right" vertical="center" wrapText="1"/>
    </xf>
    <xf numFmtId="0" fontId="2" fillId="0" borderId="4" xfId="1" applyFont="1" applyFill="1" applyBorder="1" applyAlignment="1">
      <alignment horizontal="right" vertical="center"/>
    </xf>
    <xf numFmtId="0" fontId="4" fillId="0" borderId="0" xfId="1" applyNumberFormat="1" applyFont="1" applyFill="1" applyAlignment="1">
      <alignment horizontal="centerContinuous" vertical="center" wrapText="1"/>
    </xf>
    <xf numFmtId="0" fontId="6" fillId="0" borderId="16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3" fontId="2" fillId="0" borderId="21" xfId="1" applyNumberFormat="1" applyFont="1" applyFill="1" applyBorder="1" applyAlignment="1">
      <alignment horizontal="center" vertical="center" wrapText="1"/>
    </xf>
    <xf numFmtId="3" fontId="2" fillId="0" borderId="22" xfId="1" applyNumberFormat="1" applyFont="1" applyFill="1" applyBorder="1" applyAlignment="1">
      <alignment horizontal="center" vertical="center" wrapText="1"/>
    </xf>
    <xf numFmtId="3" fontId="2" fillId="0" borderId="23" xfId="1" applyNumberFormat="1" applyFont="1" applyFill="1" applyBorder="1" applyAlignment="1">
      <alignment horizontal="center" vertical="center" wrapText="1"/>
    </xf>
    <xf numFmtId="3" fontId="2" fillId="0" borderId="24" xfId="1" applyNumberFormat="1" applyFont="1" applyFill="1" applyBorder="1" applyAlignment="1">
      <alignment horizontal="center" vertical="center" wrapText="1"/>
    </xf>
    <xf numFmtId="3" fontId="2" fillId="0" borderId="25" xfId="1" applyNumberFormat="1" applyFont="1" applyFill="1" applyBorder="1" applyAlignment="1">
      <alignment horizontal="center" vertical="center" wrapText="1"/>
    </xf>
    <xf numFmtId="3" fontId="2" fillId="0" borderId="26" xfId="1" applyNumberFormat="1" applyFont="1" applyFill="1" applyBorder="1" applyAlignment="1">
      <alignment horizontal="center" vertical="center" wrapText="1"/>
    </xf>
    <xf numFmtId="3" fontId="2" fillId="0" borderId="27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wrapText="1"/>
    </xf>
    <xf numFmtId="49" fontId="6" fillId="0" borderId="28" xfId="1" applyNumberFormat="1" applyFont="1" applyFill="1" applyBorder="1" applyAlignment="1">
      <alignment horizontal="left" vertical="center" wrapText="1"/>
    </xf>
    <xf numFmtId="49" fontId="6" fillId="0" borderId="29" xfId="1" applyNumberFormat="1" applyFont="1" applyFill="1" applyBorder="1" applyAlignment="1">
      <alignment horizontal="center" vertical="center" wrapText="1"/>
    </xf>
    <xf numFmtId="49" fontId="6" fillId="0" borderId="32" xfId="1" applyNumberFormat="1" applyFont="1" applyFill="1" applyBorder="1" applyAlignment="1">
      <alignment horizontal="left" vertical="center" wrapText="1" indent="2"/>
    </xf>
    <xf numFmtId="49" fontId="6" fillId="0" borderId="33" xfId="1" applyNumberFormat="1" applyFont="1" applyFill="1" applyBorder="1" applyAlignment="1">
      <alignment horizontal="center" vertical="center" wrapText="1"/>
    </xf>
    <xf numFmtId="3" fontId="6" fillId="0" borderId="0" xfId="1" applyNumberFormat="1" applyFont="1" applyFill="1"/>
    <xf numFmtId="49" fontId="2" fillId="0" borderId="32" xfId="1" applyNumberFormat="1" applyFont="1" applyFill="1" applyBorder="1" applyAlignment="1">
      <alignment horizontal="left" vertical="center" wrapText="1" indent="3"/>
    </xf>
    <xf numFmtId="49" fontId="2" fillId="0" borderId="33" xfId="1" applyNumberFormat="1" applyFont="1" applyFill="1" applyBorder="1" applyAlignment="1">
      <alignment horizontal="center" vertical="center" wrapText="1"/>
    </xf>
    <xf numFmtId="3" fontId="2" fillId="0" borderId="33" xfId="1" applyNumberFormat="1" applyFont="1" applyFill="1" applyBorder="1" applyAlignment="1">
      <alignment horizontal="right" vertical="center"/>
    </xf>
    <xf numFmtId="3" fontId="2" fillId="0" borderId="36" xfId="1" applyNumberFormat="1" applyFont="1" applyFill="1" applyBorder="1" applyAlignment="1">
      <alignment horizontal="right" vertical="center"/>
    </xf>
    <xf numFmtId="164" fontId="6" fillId="0" borderId="0" xfId="1" applyNumberFormat="1" applyFont="1" applyFill="1"/>
    <xf numFmtId="3" fontId="6" fillId="0" borderId="33" xfId="1" applyNumberFormat="1" applyFont="1" applyFill="1" applyBorder="1" applyAlignment="1">
      <alignment horizontal="right" vertical="center"/>
    </xf>
    <xf numFmtId="3" fontId="6" fillId="0" borderId="36" xfId="1" applyNumberFormat="1" applyFont="1" applyFill="1" applyBorder="1" applyAlignment="1">
      <alignment horizontal="right" vertical="center"/>
    </xf>
    <xf numFmtId="49" fontId="2" fillId="0" borderId="32" xfId="1" applyNumberFormat="1" applyFont="1" applyFill="1" applyBorder="1" applyAlignment="1">
      <alignment horizontal="left" vertical="center" wrapText="1" indent="4"/>
    </xf>
    <xf numFmtId="0" fontId="2" fillId="0" borderId="33" xfId="1" applyFont="1" applyFill="1" applyBorder="1" applyAlignment="1">
      <alignment horizontal="center" vertical="center"/>
    </xf>
    <xf numFmtId="49" fontId="6" fillId="0" borderId="32" xfId="1" applyNumberFormat="1" applyFont="1" applyFill="1" applyBorder="1" applyAlignment="1">
      <alignment horizontal="left" vertical="center" wrapText="1"/>
    </xf>
    <xf numFmtId="3" fontId="6" fillId="0" borderId="39" xfId="1" applyNumberFormat="1" applyFont="1" applyFill="1" applyBorder="1" applyAlignment="1">
      <alignment vertical="center"/>
    </xf>
    <xf numFmtId="3" fontId="2" fillId="0" borderId="39" xfId="1" applyNumberFormat="1" applyFont="1" applyFill="1" applyBorder="1" applyAlignment="1">
      <alignment vertical="center"/>
    </xf>
    <xf numFmtId="49" fontId="2" fillId="0" borderId="32" xfId="1" applyNumberFormat="1" applyFont="1" applyFill="1" applyBorder="1" applyAlignment="1">
      <alignment horizontal="left" vertical="center" wrapText="1" indent="2"/>
    </xf>
    <xf numFmtId="3" fontId="2" fillId="0" borderId="39" xfId="1" applyNumberFormat="1" applyFont="1" applyFill="1" applyBorder="1" applyAlignment="1">
      <alignment horizontal="center" vertical="center"/>
    </xf>
    <xf numFmtId="49" fontId="6" fillId="0" borderId="32" xfId="1" applyNumberFormat="1" applyFont="1" applyFill="1" applyBorder="1" applyAlignment="1">
      <alignment vertical="center"/>
    </xf>
    <xf numFmtId="49" fontId="2" fillId="0" borderId="33" xfId="1" applyNumberFormat="1" applyFont="1" applyFill="1" applyBorder="1" applyAlignment="1">
      <alignment vertical="center" wrapText="1"/>
    </xf>
    <xf numFmtId="3" fontId="2" fillId="0" borderId="33" xfId="1" applyNumberFormat="1" applyFont="1" applyFill="1" applyBorder="1" applyAlignment="1">
      <alignment horizontal="center" vertical="center" wrapText="1"/>
    </xf>
    <xf numFmtId="0" fontId="2" fillId="0" borderId="32" xfId="1" applyFont="1" applyFill="1" applyBorder="1" applyAlignment="1">
      <alignment wrapText="1"/>
    </xf>
    <xf numFmtId="0" fontId="6" fillId="0" borderId="32" xfId="1" applyFont="1" applyFill="1" applyBorder="1" applyAlignment="1">
      <alignment vertical="center" wrapText="1"/>
    </xf>
    <xf numFmtId="0" fontId="6" fillId="0" borderId="33" xfId="1" applyFont="1" applyFill="1" applyBorder="1" applyAlignment="1">
      <alignment horizontal="center" vertical="center"/>
    </xf>
    <xf numFmtId="0" fontId="2" fillId="0" borderId="32" xfId="1" applyFont="1" applyFill="1" applyBorder="1" applyAlignment="1">
      <alignment horizontal="left" wrapText="1" indent="3"/>
    </xf>
    <xf numFmtId="0" fontId="2" fillId="0" borderId="33" xfId="1" applyFont="1" applyFill="1" applyBorder="1" applyAlignment="1">
      <alignment horizontal="center"/>
    </xf>
    <xf numFmtId="0" fontId="2" fillId="0" borderId="32" xfId="1" applyFont="1" applyFill="1" applyBorder="1" applyAlignment="1">
      <alignment horizontal="left" vertical="center" wrapText="1" indent="3"/>
    </xf>
    <xf numFmtId="49" fontId="2" fillId="0" borderId="41" xfId="1" applyNumberFormat="1" applyFont="1" applyFill="1" applyBorder="1" applyAlignment="1">
      <alignment horizontal="center" vertical="center" wrapText="1"/>
    </xf>
    <xf numFmtId="3" fontId="2" fillId="0" borderId="42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/>
    <xf numFmtId="0" fontId="6" fillId="0" borderId="0" xfId="1" applyFont="1" applyFill="1" applyAlignment="1">
      <alignment horizontal="left" vertical="center"/>
    </xf>
    <xf numFmtId="0" fontId="6" fillId="0" borderId="0" xfId="1" applyFont="1" applyFill="1" applyAlignment="1">
      <alignment vertical="center" wrapText="1"/>
    </xf>
    <xf numFmtId="0" fontId="6" fillId="0" borderId="0" xfId="1" applyFont="1" applyFill="1" applyAlignment="1">
      <alignment horizontal="centerContinuous" vertical="center" wrapText="1"/>
    </xf>
    <xf numFmtId="0" fontId="6" fillId="0" borderId="1" xfId="1" applyFont="1" applyFill="1" applyBorder="1" applyAlignment="1">
      <alignment vertical="center" wrapText="1"/>
    </xf>
    <xf numFmtId="3" fontId="2" fillId="0" borderId="5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Continuous" vertical="top"/>
    </xf>
    <xf numFmtId="0" fontId="5" fillId="0" borderId="0" xfId="3" applyFont="1" applyFill="1"/>
    <xf numFmtId="0" fontId="2" fillId="0" borderId="0" xfId="1" applyFont="1" applyFill="1" applyAlignment="1">
      <alignment horizontal="right"/>
    </xf>
    <xf numFmtId="3" fontId="6" fillId="0" borderId="29" xfId="1" applyNumberFormat="1" applyFont="1" applyFill="1" applyBorder="1" applyAlignment="1">
      <alignment horizontal="right" vertical="center"/>
    </xf>
    <xf numFmtId="3" fontId="6" fillId="0" borderId="30" xfId="1" applyNumberFormat="1" applyFont="1" applyFill="1" applyBorder="1" applyAlignment="1">
      <alignment horizontal="right" vertical="center"/>
    </xf>
    <xf numFmtId="3" fontId="6" fillId="0" borderId="5" xfId="1" applyNumberFormat="1" applyFont="1" applyFill="1" applyBorder="1" applyAlignment="1">
      <alignment horizontal="right" vertical="center"/>
    </xf>
    <xf numFmtId="3" fontId="6" fillId="0" borderId="31" xfId="1" applyNumberFormat="1" applyFont="1" applyFill="1" applyBorder="1" applyAlignment="1">
      <alignment horizontal="right" vertical="center"/>
    </xf>
    <xf numFmtId="3" fontId="6" fillId="0" borderId="34" xfId="1" applyNumberFormat="1" applyFont="1" applyFill="1" applyBorder="1" applyAlignment="1">
      <alignment horizontal="right" vertical="center"/>
    </xf>
    <xf numFmtId="3" fontId="6" fillId="0" borderId="35" xfId="1" applyNumberFormat="1" applyFont="1" applyFill="1" applyBorder="1" applyAlignment="1">
      <alignment horizontal="right" vertical="center"/>
    </xf>
    <xf numFmtId="3" fontId="2" fillId="0" borderId="35" xfId="1" applyNumberFormat="1" applyFont="1" applyFill="1" applyBorder="1" applyAlignment="1">
      <alignment horizontal="right" vertical="center"/>
    </xf>
    <xf numFmtId="49" fontId="2" fillId="0" borderId="32" xfId="1" applyNumberFormat="1" applyFont="1" applyFill="1" applyBorder="1" applyAlignment="1">
      <alignment horizontal="left" vertical="center" wrapText="1" indent="5"/>
    </xf>
    <xf numFmtId="3" fontId="2" fillId="0" borderId="34" xfId="1" applyNumberFormat="1" applyFont="1" applyFill="1" applyBorder="1" applyAlignment="1">
      <alignment horizontal="right" vertical="center"/>
    </xf>
    <xf numFmtId="3" fontId="2" fillId="0" borderId="33" xfId="1" applyNumberFormat="1" applyFont="1" applyFill="1" applyBorder="1" applyAlignment="1">
      <alignment vertical="center"/>
    </xf>
    <xf numFmtId="3" fontId="2" fillId="0" borderId="4" xfId="1" applyNumberFormat="1" applyFont="1" applyFill="1" applyBorder="1" applyAlignment="1">
      <alignment vertical="center"/>
    </xf>
    <xf numFmtId="3" fontId="2" fillId="0" borderId="35" xfId="1" applyNumberFormat="1" applyFont="1" applyFill="1" applyBorder="1" applyAlignment="1">
      <alignment vertical="center"/>
    </xf>
    <xf numFmtId="3" fontId="2" fillId="0" borderId="33" xfId="1" applyNumberFormat="1" applyFont="1" applyFill="1" applyBorder="1" applyAlignment="1">
      <alignment horizontal="right" vertical="center" wrapText="1"/>
    </xf>
    <xf numFmtId="3" fontId="2" fillId="0" borderId="2" xfId="1" applyNumberFormat="1" applyFont="1" applyFill="1" applyBorder="1" applyAlignment="1">
      <alignment horizontal="right" vertical="center" wrapText="1"/>
    </xf>
    <xf numFmtId="3" fontId="2" fillId="0" borderId="39" xfId="1" applyNumberFormat="1" applyFont="1" applyFill="1" applyBorder="1" applyAlignment="1">
      <alignment horizontal="right" vertical="center" wrapText="1"/>
    </xf>
    <xf numFmtId="3" fontId="2" fillId="0" borderId="32" xfId="1" applyNumberFormat="1" applyFont="1" applyFill="1" applyBorder="1" applyAlignment="1">
      <alignment horizontal="right" vertical="center" wrapText="1"/>
    </xf>
    <xf numFmtId="49" fontId="2" fillId="0" borderId="40" xfId="1" applyNumberFormat="1" applyFont="1" applyFill="1" applyBorder="1" applyAlignment="1">
      <alignment horizontal="left" vertical="center" wrapText="1"/>
    </xf>
    <xf numFmtId="3" fontId="2" fillId="0" borderId="41" xfId="1" applyNumberFormat="1" applyFont="1" applyFill="1" applyBorder="1" applyAlignment="1">
      <alignment horizontal="right" vertical="center"/>
    </xf>
    <xf numFmtId="3" fontId="2" fillId="0" borderId="17" xfId="1" applyNumberFormat="1" applyFont="1" applyFill="1" applyBorder="1" applyAlignment="1">
      <alignment horizontal="right" vertical="center"/>
    </xf>
    <xf numFmtId="3" fontId="2" fillId="0" borderId="18" xfId="1" applyNumberFormat="1" applyFont="1" applyFill="1" applyBorder="1" applyAlignment="1">
      <alignment horizontal="right" vertical="center"/>
    </xf>
    <xf numFmtId="3" fontId="2" fillId="0" borderId="4" xfId="1" applyNumberFormat="1" applyFont="1" applyFill="1" applyBorder="1" applyAlignment="1">
      <alignment horizontal="left" vertical="center"/>
    </xf>
    <xf numFmtId="0" fontId="2" fillId="0" borderId="43" xfId="1" applyFont="1" applyFill="1" applyBorder="1" applyAlignment="1">
      <alignment horizontal="right" vertical="center"/>
    </xf>
    <xf numFmtId="3" fontId="2" fillId="0" borderId="4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left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4" fillId="0" borderId="0" xfId="1" applyNumberFormat="1" applyFont="1" applyFill="1" applyAlignment="1">
      <alignment horizontal="center" vertical="center" wrapText="1"/>
    </xf>
    <xf numFmtId="0" fontId="1" fillId="0" borderId="0" xfId="1" applyFill="1" applyAlignment="1">
      <alignment vertical="center" wrapText="1"/>
    </xf>
    <xf numFmtId="0" fontId="2" fillId="0" borderId="0" xfId="1" applyFont="1" applyFill="1" applyAlignment="1">
      <alignment horizontal="left" vertical="center" wrapText="1"/>
    </xf>
    <xf numFmtId="0" fontId="5" fillId="0" borderId="2" xfId="1" applyNumberFormat="1" applyFont="1" applyFill="1" applyBorder="1" applyAlignment="1">
      <alignment horizontal="left"/>
    </xf>
    <xf numFmtId="0" fontId="1" fillId="0" borderId="2" xfId="1" applyNumberFormat="1" applyFill="1" applyBorder="1" applyAlignment="1">
      <alignment horizontal="left"/>
    </xf>
    <xf numFmtId="0" fontId="2" fillId="0" borderId="3" xfId="1" applyFont="1" applyFill="1" applyBorder="1" applyAlignment="1">
      <alignment horizontal="center" vertical="center" wrapText="1"/>
    </xf>
    <xf numFmtId="0" fontId="1" fillId="0" borderId="5" xfId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3" fontId="2" fillId="0" borderId="38" xfId="1" applyNumberFormat="1" applyFont="1" applyFill="1" applyBorder="1" applyAlignment="1">
      <alignment horizontal="center" vertical="center"/>
    </xf>
    <xf numFmtId="0" fontId="1" fillId="0" borderId="37" xfId="1" applyFont="1" applyFill="1" applyBorder="1" applyAlignment="1">
      <alignment horizontal="center" vertical="center"/>
    </xf>
    <xf numFmtId="0" fontId="1" fillId="0" borderId="29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3" fontId="2" fillId="0" borderId="8" xfId="1" applyNumberFormat="1" applyFont="1" applyFill="1" applyBorder="1" applyAlignment="1">
      <alignment horizontal="center" vertical="center" wrapText="1"/>
    </xf>
    <xf numFmtId="0" fontId="1" fillId="0" borderId="37" xfId="1" applyFont="1" applyFill="1" applyBorder="1" applyAlignment="1">
      <alignment horizontal="center" vertical="center" wrapText="1"/>
    </xf>
    <xf numFmtId="0" fontId="1" fillId="0" borderId="29" xfId="1" applyFont="1" applyFill="1" applyBorder="1" applyAlignment="1">
      <alignment horizontal="center" vertical="center" wrapText="1"/>
    </xf>
    <xf numFmtId="0" fontId="1" fillId="0" borderId="37" xfId="1" applyFill="1" applyBorder="1" applyAlignment="1">
      <alignment horizontal="center" vertical="center"/>
    </xf>
    <xf numFmtId="0" fontId="1" fillId="0" borderId="29" xfId="1" applyFill="1" applyBorder="1" applyAlignment="1">
      <alignment horizontal="center" vertical="center"/>
    </xf>
    <xf numFmtId="3" fontId="2" fillId="0" borderId="38" xfId="1" applyNumberFormat="1" applyFont="1" applyFill="1" applyBorder="1" applyAlignment="1">
      <alignment horizontal="center" vertical="center" wrapText="1"/>
    </xf>
    <xf numFmtId="0" fontId="1" fillId="0" borderId="37" xfId="1" applyFill="1" applyBorder="1" applyAlignment="1">
      <alignment horizontal="center" vertical="center" wrapText="1"/>
    </xf>
    <xf numFmtId="0" fontId="1" fillId="0" borderId="29" xfId="1" applyFill="1" applyBorder="1" applyAlignment="1">
      <alignment horizontal="center" vertical="center" wrapText="1"/>
    </xf>
    <xf numFmtId="0" fontId="1" fillId="0" borderId="37" xfId="1" applyFill="1" applyBorder="1" applyAlignment="1">
      <alignment vertical="center"/>
    </xf>
    <xf numFmtId="0" fontId="1" fillId="0" borderId="29" xfId="1" applyFill="1" applyBorder="1" applyAlignment="1">
      <alignment vertical="center"/>
    </xf>
    <xf numFmtId="0" fontId="2" fillId="0" borderId="37" xfId="1" applyFont="1" applyFill="1" applyBorder="1" applyAlignment="1">
      <alignment horizontal="center" vertical="center" wrapText="1"/>
    </xf>
    <xf numFmtId="0" fontId="2" fillId="0" borderId="29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/>
    <xf numFmtId="0" fontId="1" fillId="0" borderId="5" xfId="1" applyFill="1" applyBorder="1" applyAlignment="1"/>
    <xf numFmtId="0" fontId="2" fillId="0" borderId="3" xfId="1" applyFon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</cellXfs>
  <cellStyles count="4">
    <cellStyle name="ЗаголовокСтолбца" xfId="2"/>
    <cellStyle name="Обычный" xfId="0" builtinId="0"/>
    <cellStyle name="Обычный 2" xfId="1"/>
    <cellStyle name="Обычный 2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66"/>
  <sheetViews>
    <sheetView showGridLines="0" view="pageBreakPreview" topLeftCell="A13" zoomScale="60" zoomScaleNormal="40" workbookViewId="0">
      <pane xSplit="4" ySplit="6" topLeftCell="H31" activePane="bottomRight" state="frozen"/>
      <selection activeCell="N46" sqref="N46"/>
      <selection pane="topRight" activeCell="N46" sqref="N46"/>
      <selection pane="bottomLeft" activeCell="N46" sqref="N46"/>
      <selection pane="bottomRight" activeCell="P13" sqref="P1:AA1048576"/>
    </sheetView>
  </sheetViews>
  <sheetFormatPr defaultRowHeight="18" x14ac:dyDescent="0.35"/>
  <cols>
    <col min="1" max="1" width="1.44140625" style="1" customWidth="1"/>
    <col min="2" max="2" width="58.44140625" style="1" customWidth="1"/>
    <col min="3" max="3" width="14.88671875" style="1" customWidth="1"/>
    <col min="4" max="4" width="9.109375" style="1"/>
    <col min="5" max="6" width="18.33203125" style="1" customWidth="1"/>
    <col min="7" max="7" width="16.88671875" style="1" customWidth="1"/>
    <col min="8" max="8" width="16.33203125" style="1" customWidth="1"/>
    <col min="9" max="9" width="15.6640625" style="1" customWidth="1"/>
    <col min="10" max="10" width="18.5546875" style="1" customWidth="1"/>
    <col min="11" max="11" width="17.44140625" style="1" customWidth="1"/>
    <col min="12" max="12" width="16.88671875" style="1" customWidth="1"/>
    <col min="13" max="13" width="15" style="1" customWidth="1"/>
    <col min="14" max="14" width="16.109375" style="1" customWidth="1"/>
    <col min="15" max="15" width="33.5546875" style="1" customWidth="1"/>
    <col min="16" max="16" width="21" style="1" customWidth="1"/>
    <col min="17" max="17" width="9.109375" style="1"/>
    <col min="18" max="18" width="10.33203125" style="1" customWidth="1"/>
    <col min="19" max="256" width="9.109375" style="1"/>
    <col min="257" max="257" width="1.44140625" style="1" customWidth="1"/>
    <col min="258" max="258" width="58.44140625" style="1" customWidth="1"/>
    <col min="259" max="259" width="14.88671875" style="1" customWidth="1"/>
    <col min="260" max="260" width="9.109375" style="1"/>
    <col min="261" max="262" width="18.33203125" style="1" customWidth="1"/>
    <col min="263" max="263" width="16.88671875" style="1" customWidth="1"/>
    <col min="264" max="264" width="16.33203125" style="1" customWidth="1"/>
    <col min="265" max="265" width="15.6640625" style="1" customWidth="1"/>
    <col min="266" max="266" width="18.5546875" style="1" customWidth="1"/>
    <col min="267" max="267" width="17.44140625" style="1" customWidth="1"/>
    <col min="268" max="268" width="16.88671875" style="1" customWidth="1"/>
    <col min="269" max="269" width="15" style="1" customWidth="1"/>
    <col min="270" max="270" width="16.109375" style="1" customWidth="1"/>
    <col min="271" max="271" width="33.5546875" style="1" customWidth="1"/>
    <col min="272" max="272" width="21" style="1" customWidth="1"/>
    <col min="273" max="273" width="9.109375" style="1"/>
    <col min="274" max="274" width="10.33203125" style="1" customWidth="1"/>
    <col min="275" max="512" width="9.109375" style="1"/>
    <col min="513" max="513" width="1.44140625" style="1" customWidth="1"/>
    <col min="514" max="514" width="58.44140625" style="1" customWidth="1"/>
    <col min="515" max="515" width="14.88671875" style="1" customWidth="1"/>
    <col min="516" max="516" width="9.109375" style="1"/>
    <col min="517" max="518" width="18.33203125" style="1" customWidth="1"/>
    <col min="519" max="519" width="16.88671875" style="1" customWidth="1"/>
    <col min="520" max="520" width="16.33203125" style="1" customWidth="1"/>
    <col min="521" max="521" width="15.6640625" style="1" customWidth="1"/>
    <col min="522" max="522" width="18.5546875" style="1" customWidth="1"/>
    <col min="523" max="523" width="17.44140625" style="1" customWidth="1"/>
    <col min="524" max="524" width="16.88671875" style="1" customWidth="1"/>
    <col min="525" max="525" width="15" style="1" customWidth="1"/>
    <col min="526" max="526" width="16.109375" style="1" customWidth="1"/>
    <col min="527" max="527" width="33.5546875" style="1" customWidth="1"/>
    <col min="528" max="528" width="21" style="1" customWidth="1"/>
    <col min="529" max="529" width="9.109375" style="1"/>
    <col min="530" max="530" width="10.33203125" style="1" customWidth="1"/>
    <col min="531" max="768" width="9.109375" style="1"/>
    <col min="769" max="769" width="1.44140625" style="1" customWidth="1"/>
    <col min="770" max="770" width="58.44140625" style="1" customWidth="1"/>
    <col min="771" max="771" width="14.88671875" style="1" customWidth="1"/>
    <col min="772" max="772" width="9.109375" style="1"/>
    <col min="773" max="774" width="18.33203125" style="1" customWidth="1"/>
    <col min="775" max="775" width="16.88671875" style="1" customWidth="1"/>
    <col min="776" max="776" width="16.33203125" style="1" customWidth="1"/>
    <col min="777" max="777" width="15.6640625" style="1" customWidth="1"/>
    <col min="778" max="778" width="18.5546875" style="1" customWidth="1"/>
    <col min="779" max="779" width="17.44140625" style="1" customWidth="1"/>
    <col min="780" max="780" width="16.88671875" style="1" customWidth="1"/>
    <col min="781" max="781" width="15" style="1" customWidth="1"/>
    <col min="782" max="782" width="16.109375" style="1" customWidth="1"/>
    <col min="783" max="783" width="33.5546875" style="1" customWidth="1"/>
    <col min="784" max="784" width="21" style="1" customWidth="1"/>
    <col min="785" max="785" width="9.109375" style="1"/>
    <col min="786" max="786" width="10.33203125" style="1" customWidth="1"/>
    <col min="787" max="1024" width="9.109375" style="1"/>
    <col min="1025" max="1025" width="1.44140625" style="1" customWidth="1"/>
    <col min="1026" max="1026" width="58.44140625" style="1" customWidth="1"/>
    <col min="1027" max="1027" width="14.88671875" style="1" customWidth="1"/>
    <col min="1028" max="1028" width="9.109375" style="1"/>
    <col min="1029" max="1030" width="18.33203125" style="1" customWidth="1"/>
    <col min="1031" max="1031" width="16.88671875" style="1" customWidth="1"/>
    <col min="1032" max="1032" width="16.33203125" style="1" customWidth="1"/>
    <col min="1033" max="1033" width="15.6640625" style="1" customWidth="1"/>
    <col min="1034" max="1034" width="18.5546875" style="1" customWidth="1"/>
    <col min="1035" max="1035" width="17.44140625" style="1" customWidth="1"/>
    <col min="1036" max="1036" width="16.88671875" style="1" customWidth="1"/>
    <col min="1037" max="1037" width="15" style="1" customWidth="1"/>
    <col min="1038" max="1038" width="16.109375" style="1" customWidth="1"/>
    <col min="1039" max="1039" width="33.5546875" style="1" customWidth="1"/>
    <col min="1040" max="1040" width="21" style="1" customWidth="1"/>
    <col min="1041" max="1041" width="9.109375" style="1"/>
    <col min="1042" max="1042" width="10.33203125" style="1" customWidth="1"/>
    <col min="1043" max="1280" width="9.109375" style="1"/>
    <col min="1281" max="1281" width="1.44140625" style="1" customWidth="1"/>
    <col min="1282" max="1282" width="58.44140625" style="1" customWidth="1"/>
    <col min="1283" max="1283" width="14.88671875" style="1" customWidth="1"/>
    <col min="1284" max="1284" width="9.109375" style="1"/>
    <col min="1285" max="1286" width="18.33203125" style="1" customWidth="1"/>
    <col min="1287" max="1287" width="16.88671875" style="1" customWidth="1"/>
    <col min="1288" max="1288" width="16.33203125" style="1" customWidth="1"/>
    <col min="1289" max="1289" width="15.6640625" style="1" customWidth="1"/>
    <col min="1290" max="1290" width="18.5546875" style="1" customWidth="1"/>
    <col min="1291" max="1291" width="17.44140625" style="1" customWidth="1"/>
    <col min="1292" max="1292" width="16.88671875" style="1" customWidth="1"/>
    <col min="1293" max="1293" width="15" style="1" customWidth="1"/>
    <col min="1294" max="1294" width="16.109375" style="1" customWidth="1"/>
    <col min="1295" max="1295" width="33.5546875" style="1" customWidth="1"/>
    <col min="1296" max="1296" width="21" style="1" customWidth="1"/>
    <col min="1297" max="1297" width="9.109375" style="1"/>
    <col min="1298" max="1298" width="10.33203125" style="1" customWidth="1"/>
    <col min="1299" max="1536" width="9.109375" style="1"/>
    <col min="1537" max="1537" width="1.44140625" style="1" customWidth="1"/>
    <col min="1538" max="1538" width="58.44140625" style="1" customWidth="1"/>
    <col min="1539" max="1539" width="14.88671875" style="1" customWidth="1"/>
    <col min="1540" max="1540" width="9.109375" style="1"/>
    <col min="1541" max="1542" width="18.33203125" style="1" customWidth="1"/>
    <col min="1543" max="1543" width="16.88671875" style="1" customWidth="1"/>
    <col min="1544" max="1544" width="16.33203125" style="1" customWidth="1"/>
    <col min="1545" max="1545" width="15.6640625" style="1" customWidth="1"/>
    <col min="1546" max="1546" width="18.5546875" style="1" customWidth="1"/>
    <col min="1547" max="1547" width="17.44140625" style="1" customWidth="1"/>
    <col min="1548" max="1548" width="16.88671875" style="1" customWidth="1"/>
    <col min="1549" max="1549" width="15" style="1" customWidth="1"/>
    <col min="1550" max="1550" width="16.109375" style="1" customWidth="1"/>
    <col min="1551" max="1551" width="33.5546875" style="1" customWidth="1"/>
    <col min="1552" max="1552" width="21" style="1" customWidth="1"/>
    <col min="1553" max="1553" width="9.109375" style="1"/>
    <col min="1554" max="1554" width="10.33203125" style="1" customWidth="1"/>
    <col min="1555" max="1792" width="9.109375" style="1"/>
    <col min="1793" max="1793" width="1.44140625" style="1" customWidth="1"/>
    <col min="1794" max="1794" width="58.44140625" style="1" customWidth="1"/>
    <col min="1795" max="1795" width="14.88671875" style="1" customWidth="1"/>
    <col min="1796" max="1796" width="9.109375" style="1"/>
    <col min="1797" max="1798" width="18.33203125" style="1" customWidth="1"/>
    <col min="1799" max="1799" width="16.88671875" style="1" customWidth="1"/>
    <col min="1800" max="1800" width="16.33203125" style="1" customWidth="1"/>
    <col min="1801" max="1801" width="15.6640625" style="1" customWidth="1"/>
    <col min="1802" max="1802" width="18.5546875" style="1" customWidth="1"/>
    <col min="1803" max="1803" width="17.44140625" style="1" customWidth="1"/>
    <col min="1804" max="1804" width="16.88671875" style="1" customWidth="1"/>
    <col min="1805" max="1805" width="15" style="1" customWidth="1"/>
    <col min="1806" max="1806" width="16.109375" style="1" customWidth="1"/>
    <col min="1807" max="1807" width="33.5546875" style="1" customWidth="1"/>
    <col min="1808" max="1808" width="21" style="1" customWidth="1"/>
    <col min="1809" max="1809" width="9.109375" style="1"/>
    <col min="1810" max="1810" width="10.33203125" style="1" customWidth="1"/>
    <col min="1811" max="2048" width="9.109375" style="1"/>
    <col min="2049" max="2049" width="1.44140625" style="1" customWidth="1"/>
    <col min="2050" max="2050" width="58.44140625" style="1" customWidth="1"/>
    <col min="2051" max="2051" width="14.88671875" style="1" customWidth="1"/>
    <col min="2052" max="2052" width="9.109375" style="1"/>
    <col min="2053" max="2054" width="18.33203125" style="1" customWidth="1"/>
    <col min="2055" max="2055" width="16.88671875" style="1" customWidth="1"/>
    <col min="2056" max="2056" width="16.33203125" style="1" customWidth="1"/>
    <col min="2057" max="2057" width="15.6640625" style="1" customWidth="1"/>
    <col min="2058" max="2058" width="18.5546875" style="1" customWidth="1"/>
    <col min="2059" max="2059" width="17.44140625" style="1" customWidth="1"/>
    <col min="2060" max="2060" width="16.88671875" style="1" customWidth="1"/>
    <col min="2061" max="2061" width="15" style="1" customWidth="1"/>
    <col min="2062" max="2062" width="16.109375" style="1" customWidth="1"/>
    <col min="2063" max="2063" width="33.5546875" style="1" customWidth="1"/>
    <col min="2064" max="2064" width="21" style="1" customWidth="1"/>
    <col min="2065" max="2065" width="9.109375" style="1"/>
    <col min="2066" max="2066" width="10.33203125" style="1" customWidth="1"/>
    <col min="2067" max="2304" width="9.109375" style="1"/>
    <col min="2305" max="2305" width="1.44140625" style="1" customWidth="1"/>
    <col min="2306" max="2306" width="58.44140625" style="1" customWidth="1"/>
    <col min="2307" max="2307" width="14.88671875" style="1" customWidth="1"/>
    <col min="2308" max="2308" width="9.109375" style="1"/>
    <col min="2309" max="2310" width="18.33203125" style="1" customWidth="1"/>
    <col min="2311" max="2311" width="16.88671875" style="1" customWidth="1"/>
    <col min="2312" max="2312" width="16.33203125" style="1" customWidth="1"/>
    <col min="2313" max="2313" width="15.6640625" style="1" customWidth="1"/>
    <col min="2314" max="2314" width="18.5546875" style="1" customWidth="1"/>
    <col min="2315" max="2315" width="17.44140625" style="1" customWidth="1"/>
    <col min="2316" max="2316" width="16.88671875" style="1" customWidth="1"/>
    <col min="2317" max="2317" width="15" style="1" customWidth="1"/>
    <col min="2318" max="2318" width="16.109375" style="1" customWidth="1"/>
    <col min="2319" max="2319" width="33.5546875" style="1" customWidth="1"/>
    <col min="2320" max="2320" width="21" style="1" customWidth="1"/>
    <col min="2321" max="2321" width="9.109375" style="1"/>
    <col min="2322" max="2322" width="10.33203125" style="1" customWidth="1"/>
    <col min="2323" max="2560" width="9.109375" style="1"/>
    <col min="2561" max="2561" width="1.44140625" style="1" customWidth="1"/>
    <col min="2562" max="2562" width="58.44140625" style="1" customWidth="1"/>
    <col min="2563" max="2563" width="14.88671875" style="1" customWidth="1"/>
    <col min="2564" max="2564" width="9.109375" style="1"/>
    <col min="2565" max="2566" width="18.33203125" style="1" customWidth="1"/>
    <col min="2567" max="2567" width="16.88671875" style="1" customWidth="1"/>
    <col min="2568" max="2568" width="16.33203125" style="1" customWidth="1"/>
    <col min="2569" max="2569" width="15.6640625" style="1" customWidth="1"/>
    <col min="2570" max="2570" width="18.5546875" style="1" customWidth="1"/>
    <col min="2571" max="2571" width="17.44140625" style="1" customWidth="1"/>
    <col min="2572" max="2572" width="16.88671875" style="1" customWidth="1"/>
    <col min="2573" max="2573" width="15" style="1" customWidth="1"/>
    <col min="2574" max="2574" width="16.109375" style="1" customWidth="1"/>
    <col min="2575" max="2575" width="33.5546875" style="1" customWidth="1"/>
    <col min="2576" max="2576" width="21" style="1" customWidth="1"/>
    <col min="2577" max="2577" width="9.109375" style="1"/>
    <col min="2578" max="2578" width="10.33203125" style="1" customWidth="1"/>
    <col min="2579" max="2816" width="9.109375" style="1"/>
    <col min="2817" max="2817" width="1.44140625" style="1" customWidth="1"/>
    <col min="2818" max="2818" width="58.44140625" style="1" customWidth="1"/>
    <col min="2819" max="2819" width="14.88671875" style="1" customWidth="1"/>
    <col min="2820" max="2820" width="9.109375" style="1"/>
    <col min="2821" max="2822" width="18.33203125" style="1" customWidth="1"/>
    <col min="2823" max="2823" width="16.88671875" style="1" customWidth="1"/>
    <col min="2824" max="2824" width="16.33203125" style="1" customWidth="1"/>
    <col min="2825" max="2825" width="15.6640625" style="1" customWidth="1"/>
    <col min="2826" max="2826" width="18.5546875" style="1" customWidth="1"/>
    <col min="2827" max="2827" width="17.44140625" style="1" customWidth="1"/>
    <col min="2828" max="2828" width="16.88671875" style="1" customWidth="1"/>
    <col min="2829" max="2829" width="15" style="1" customWidth="1"/>
    <col min="2830" max="2830" width="16.109375" style="1" customWidth="1"/>
    <col min="2831" max="2831" width="33.5546875" style="1" customWidth="1"/>
    <col min="2832" max="2832" width="21" style="1" customWidth="1"/>
    <col min="2833" max="2833" width="9.109375" style="1"/>
    <col min="2834" max="2834" width="10.33203125" style="1" customWidth="1"/>
    <col min="2835" max="3072" width="9.109375" style="1"/>
    <col min="3073" max="3073" width="1.44140625" style="1" customWidth="1"/>
    <col min="3074" max="3074" width="58.44140625" style="1" customWidth="1"/>
    <col min="3075" max="3075" width="14.88671875" style="1" customWidth="1"/>
    <col min="3076" max="3076" width="9.109375" style="1"/>
    <col min="3077" max="3078" width="18.33203125" style="1" customWidth="1"/>
    <col min="3079" max="3079" width="16.88671875" style="1" customWidth="1"/>
    <col min="3080" max="3080" width="16.33203125" style="1" customWidth="1"/>
    <col min="3081" max="3081" width="15.6640625" style="1" customWidth="1"/>
    <col min="3082" max="3082" width="18.5546875" style="1" customWidth="1"/>
    <col min="3083" max="3083" width="17.44140625" style="1" customWidth="1"/>
    <col min="3084" max="3084" width="16.88671875" style="1" customWidth="1"/>
    <col min="3085" max="3085" width="15" style="1" customWidth="1"/>
    <col min="3086" max="3086" width="16.109375" style="1" customWidth="1"/>
    <col min="3087" max="3087" width="33.5546875" style="1" customWidth="1"/>
    <col min="3088" max="3088" width="21" style="1" customWidth="1"/>
    <col min="3089" max="3089" width="9.109375" style="1"/>
    <col min="3090" max="3090" width="10.33203125" style="1" customWidth="1"/>
    <col min="3091" max="3328" width="9.109375" style="1"/>
    <col min="3329" max="3329" width="1.44140625" style="1" customWidth="1"/>
    <col min="3330" max="3330" width="58.44140625" style="1" customWidth="1"/>
    <col min="3331" max="3331" width="14.88671875" style="1" customWidth="1"/>
    <col min="3332" max="3332" width="9.109375" style="1"/>
    <col min="3333" max="3334" width="18.33203125" style="1" customWidth="1"/>
    <col min="3335" max="3335" width="16.88671875" style="1" customWidth="1"/>
    <col min="3336" max="3336" width="16.33203125" style="1" customWidth="1"/>
    <col min="3337" max="3337" width="15.6640625" style="1" customWidth="1"/>
    <col min="3338" max="3338" width="18.5546875" style="1" customWidth="1"/>
    <col min="3339" max="3339" width="17.44140625" style="1" customWidth="1"/>
    <col min="3340" max="3340" width="16.88671875" style="1" customWidth="1"/>
    <col min="3341" max="3341" width="15" style="1" customWidth="1"/>
    <col min="3342" max="3342" width="16.109375" style="1" customWidth="1"/>
    <col min="3343" max="3343" width="33.5546875" style="1" customWidth="1"/>
    <col min="3344" max="3344" width="21" style="1" customWidth="1"/>
    <col min="3345" max="3345" width="9.109375" style="1"/>
    <col min="3346" max="3346" width="10.33203125" style="1" customWidth="1"/>
    <col min="3347" max="3584" width="9.109375" style="1"/>
    <col min="3585" max="3585" width="1.44140625" style="1" customWidth="1"/>
    <col min="3586" max="3586" width="58.44140625" style="1" customWidth="1"/>
    <col min="3587" max="3587" width="14.88671875" style="1" customWidth="1"/>
    <col min="3588" max="3588" width="9.109375" style="1"/>
    <col min="3589" max="3590" width="18.33203125" style="1" customWidth="1"/>
    <col min="3591" max="3591" width="16.88671875" style="1" customWidth="1"/>
    <col min="3592" max="3592" width="16.33203125" style="1" customWidth="1"/>
    <col min="3593" max="3593" width="15.6640625" style="1" customWidth="1"/>
    <col min="3594" max="3594" width="18.5546875" style="1" customWidth="1"/>
    <col min="3595" max="3595" width="17.44140625" style="1" customWidth="1"/>
    <col min="3596" max="3596" width="16.88671875" style="1" customWidth="1"/>
    <col min="3597" max="3597" width="15" style="1" customWidth="1"/>
    <col min="3598" max="3598" width="16.109375" style="1" customWidth="1"/>
    <col min="3599" max="3599" width="33.5546875" style="1" customWidth="1"/>
    <col min="3600" max="3600" width="21" style="1" customWidth="1"/>
    <col min="3601" max="3601" width="9.109375" style="1"/>
    <col min="3602" max="3602" width="10.33203125" style="1" customWidth="1"/>
    <col min="3603" max="3840" width="9.109375" style="1"/>
    <col min="3841" max="3841" width="1.44140625" style="1" customWidth="1"/>
    <col min="3842" max="3842" width="58.44140625" style="1" customWidth="1"/>
    <col min="3843" max="3843" width="14.88671875" style="1" customWidth="1"/>
    <col min="3844" max="3844" width="9.109375" style="1"/>
    <col min="3845" max="3846" width="18.33203125" style="1" customWidth="1"/>
    <col min="3847" max="3847" width="16.88671875" style="1" customWidth="1"/>
    <col min="3848" max="3848" width="16.33203125" style="1" customWidth="1"/>
    <col min="3849" max="3849" width="15.6640625" style="1" customWidth="1"/>
    <col min="3850" max="3850" width="18.5546875" style="1" customWidth="1"/>
    <col min="3851" max="3851" width="17.44140625" style="1" customWidth="1"/>
    <col min="3852" max="3852" width="16.88671875" style="1" customWidth="1"/>
    <col min="3853" max="3853" width="15" style="1" customWidth="1"/>
    <col min="3854" max="3854" width="16.109375" style="1" customWidth="1"/>
    <col min="3855" max="3855" width="33.5546875" style="1" customWidth="1"/>
    <col min="3856" max="3856" width="21" style="1" customWidth="1"/>
    <col min="3857" max="3857" width="9.109375" style="1"/>
    <col min="3858" max="3858" width="10.33203125" style="1" customWidth="1"/>
    <col min="3859" max="4096" width="9.109375" style="1"/>
    <col min="4097" max="4097" width="1.44140625" style="1" customWidth="1"/>
    <col min="4098" max="4098" width="58.44140625" style="1" customWidth="1"/>
    <col min="4099" max="4099" width="14.88671875" style="1" customWidth="1"/>
    <col min="4100" max="4100" width="9.109375" style="1"/>
    <col min="4101" max="4102" width="18.33203125" style="1" customWidth="1"/>
    <col min="4103" max="4103" width="16.88671875" style="1" customWidth="1"/>
    <col min="4104" max="4104" width="16.33203125" style="1" customWidth="1"/>
    <col min="4105" max="4105" width="15.6640625" style="1" customWidth="1"/>
    <col min="4106" max="4106" width="18.5546875" style="1" customWidth="1"/>
    <col min="4107" max="4107" width="17.44140625" style="1" customWidth="1"/>
    <col min="4108" max="4108" width="16.88671875" style="1" customWidth="1"/>
    <col min="4109" max="4109" width="15" style="1" customWidth="1"/>
    <col min="4110" max="4110" width="16.109375" style="1" customWidth="1"/>
    <col min="4111" max="4111" width="33.5546875" style="1" customWidth="1"/>
    <col min="4112" max="4112" width="21" style="1" customWidth="1"/>
    <col min="4113" max="4113" width="9.109375" style="1"/>
    <col min="4114" max="4114" width="10.33203125" style="1" customWidth="1"/>
    <col min="4115" max="4352" width="9.109375" style="1"/>
    <col min="4353" max="4353" width="1.44140625" style="1" customWidth="1"/>
    <col min="4354" max="4354" width="58.44140625" style="1" customWidth="1"/>
    <col min="4355" max="4355" width="14.88671875" style="1" customWidth="1"/>
    <col min="4356" max="4356" width="9.109375" style="1"/>
    <col min="4357" max="4358" width="18.33203125" style="1" customWidth="1"/>
    <col min="4359" max="4359" width="16.88671875" style="1" customWidth="1"/>
    <col min="4360" max="4360" width="16.33203125" style="1" customWidth="1"/>
    <col min="4361" max="4361" width="15.6640625" style="1" customWidth="1"/>
    <col min="4362" max="4362" width="18.5546875" style="1" customWidth="1"/>
    <col min="4363" max="4363" width="17.44140625" style="1" customWidth="1"/>
    <col min="4364" max="4364" width="16.88671875" style="1" customWidth="1"/>
    <col min="4365" max="4365" width="15" style="1" customWidth="1"/>
    <col min="4366" max="4366" width="16.109375" style="1" customWidth="1"/>
    <col min="4367" max="4367" width="33.5546875" style="1" customWidth="1"/>
    <col min="4368" max="4368" width="21" style="1" customWidth="1"/>
    <col min="4369" max="4369" width="9.109375" style="1"/>
    <col min="4370" max="4370" width="10.33203125" style="1" customWidth="1"/>
    <col min="4371" max="4608" width="9.109375" style="1"/>
    <col min="4609" max="4609" width="1.44140625" style="1" customWidth="1"/>
    <col min="4610" max="4610" width="58.44140625" style="1" customWidth="1"/>
    <col min="4611" max="4611" width="14.88671875" style="1" customWidth="1"/>
    <col min="4612" max="4612" width="9.109375" style="1"/>
    <col min="4613" max="4614" width="18.33203125" style="1" customWidth="1"/>
    <col min="4615" max="4615" width="16.88671875" style="1" customWidth="1"/>
    <col min="4616" max="4616" width="16.33203125" style="1" customWidth="1"/>
    <col min="4617" max="4617" width="15.6640625" style="1" customWidth="1"/>
    <col min="4618" max="4618" width="18.5546875" style="1" customWidth="1"/>
    <col min="4619" max="4619" width="17.44140625" style="1" customWidth="1"/>
    <col min="4620" max="4620" width="16.88671875" style="1" customWidth="1"/>
    <col min="4621" max="4621" width="15" style="1" customWidth="1"/>
    <col min="4622" max="4622" width="16.109375" style="1" customWidth="1"/>
    <col min="4623" max="4623" width="33.5546875" style="1" customWidth="1"/>
    <col min="4624" max="4624" width="21" style="1" customWidth="1"/>
    <col min="4625" max="4625" width="9.109375" style="1"/>
    <col min="4626" max="4626" width="10.33203125" style="1" customWidth="1"/>
    <col min="4627" max="4864" width="9.109375" style="1"/>
    <col min="4865" max="4865" width="1.44140625" style="1" customWidth="1"/>
    <col min="4866" max="4866" width="58.44140625" style="1" customWidth="1"/>
    <col min="4867" max="4867" width="14.88671875" style="1" customWidth="1"/>
    <col min="4868" max="4868" width="9.109375" style="1"/>
    <col min="4869" max="4870" width="18.33203125" style="1" customWidth="1"/>
    <col min="4871" max="4871" width="16.88671875" style="1" customWidth="1"/>
    <col min="4872" max="4872" width="16.33203125" style="1" customWidth="1"/>
    <col min="4873" max="4873" width="15.6640625" style="1" customWidth="1"/>
    <col min="4874" max="4874" width="18.5546875" style="1" customWidth="1"/>
    <col min="4875" max="4875" width="17.44140625" style="1" customWidth="1"/>
    <col min="4876" max="4876" width="16.88671875" style="1" customWidth="1"/>
    <col min="4877" max="4877" width="15" style="1" customWidth="1"/>
    <col min="4878" max="4878" width="16.109375" style="1" customWidth="1"/>
    <col min="4879" max="4879" width="33.5546875" style="1" customWidth="1"/>
    <col min="4880" max="4880" width="21" style="1" customWidth="1"/>
    <col min="4881" max="4881" width="9.109375" style="1"/>
    <col min="4882" max="4882" width="10.33203125" style="1" customWidth="1"/>
    <col min="4883" max="5120" width="9.109375" style="1"/>
    <col min="5121" max="5121" width="1.44140625" style="1" customWidth="1"/>
    <col min="5122" max="5122" width="58.44140625" style="1" customWidth="1"/>
    <col min="5123" max="5123" width="14.88671875" style="1" customWidth="1"/>
    <col min="5124" max="5124" width="9.109375" style="1"/>
    <col min="5125" max="5126" width="18.33203125" style="1" customWidth="1"/>
    <col min="5127" max="5127" width="16.88671875" style="1" customWidth="1"/>
    <col min="5128" max="5128" width="16.33203125" style="1" customWidth="1"/>
    <col min="5129" max="5129" width="15.6640625" style="1" customWidth="1"/>
    <col min="5130" max="5130" width="18.5546875" style="1" customWidth="1"/>
    <col min="5131" max="5131" width="17.44140625" style="1" customWidth="1"/>
    <col min="5132" max="5132" width="16.88671875" style="1" customWidth="1"/>
    <col min="5133" max="5133" width="15" style="1" customWidth="1"/>
    <col min="5134" max="5134" width="16.109375" style="1" customWidth="1"/>
    <col min="5135" max="5135" width="33.5546875" style="1" customWidth="1"/>
    <col min="5136" max="5136" width="21" style="1" customWidth="1"/>
    <col min="5137" max="5137" width="9.109375" style="1"/>
    <col min="5138" max="5138" width="10.33203125" style="1" customWidth="1"/>
    <col min="5139" max="5376" width="9.109375" style="1"/>
    <col min="5377" max="5377" width="1.44140625" style="1" customWidth="1"/>
    <col min="5378" max="5378" width="58.44140625" style="1" customWidth="1"/>
    <col min="5379" max="5379" width="14.88671875" style="1" customWidth="1"/>
    <col min="5380" max="5380" width="9.109375" style="1"/>
    <col min="5381" max="5382" width="18.33203125" style="1" customWidth="1"/>
    <col min="5383" max="5383" width="16.88671875" style="1" customWidth="1"/>
    <col min="5384" max="5384" width="16.33203125" style="1" customWidth="1"/>
    <col min="5385" max="5385" width="15.6640625" style="1" customWidth="1"/>
    <col min="5386" max="5386" width="18.5546875" style="1" customWidth="1"/>
    <col min="5387" max="5387" width="17.44140625" style="1" customWidth="1"/>
    <col min="5388" max="5388" width="16.88671875" style="1" customWidth="1"/>
    <col min="5389" max="5389" width="15" style="1" customWidth="1"/>
    <col min="5390" max="5390" width="16.109375" style="1" customWidth="1"/>
    <col min="5391" max="5391" width="33.5546875" style="1" customWidth="1"/>
    <col min="5392" max="5392" width="21" style="1" customWidth="1"/>
    <col min="5393" max="5393" width="9.109375" style="1"/>
    <col min="5394" max="5394" width="10.33203125" style="1" customWidth="1"/>
    <col min="5395" max="5632" width="9.109375" style="1"/>
    <col min="5633" max="5633" width="1.44140625" style="1" customWidth="1"/>
    <col min="5634" max="5634" width="58.44140625" style="1" customWidth="1"/>
    <col min="5635" max="5635" width="14.88671875" style="1" customWidth="1"/>
    <col min="5636" max="5636" width="9.109375" style="1"/>
    <col min="5637" max="5638" width="18.33203125" style="1" customWidth="1"/>
    <col min="5639" max="5639" width="16.88671875" style="1" customWidth="1"/>
    <col min="5640" max="5640" width="16.33203125" style="1" customWidth="1"/>
    <col min="5641" max="5641" width="15.6640625" style="1" customWidth="1"/>
    <col min="5642" max="5642" width="18.5546875" style="1" customWidth="1"/>
    <col min="5643" max="5643" width="17.44140625" style="1" customWidth="1"/>
    <col min="5644" max="5644" width="16.88671875" style="1" customWidth="1"/>
    <col min="5645" max="5645" width="15" style="1" customWidth="1"/>
    <col min="5646" max="5646" width="16.109375" style="1" customWidth="1"/>
    <col min="5647" max="5647" width="33.5546875" style="1" customWidth="1"/>
    <col min="5648" max="5648" width="21" style="1" customWidth="1"/>
    <col min="5649" max="5649" width="9.109375" style="1"/>
    <col min="5650" max="5650" width="10.33203125" style="1" customWidth="1"/>
    <col min="5651" max="5888" width="9.109375" style="1"/>
    <col min="5889" max="5889" width="1.44140625" style="1" customWidth="1"/>
    <col min="5890" max="5890" width="58.44140625" style="1" customWidth="1"/>
    <col min="5891" max="5891" width="14.88671875" style="1" customWidth="1"/>
    <col min="5892" max="5892" width="9.109375" style="1"/>
    <col min="5893" max="5894" width="18.33203125" style="1" customWidth="1"/>
    <col min="5895" max="5895" width="16.88671875" style="1" customWidth="1"/>
    <col min="5896" max="5896" width="16.33203125" style="1" customWidth="1"/>
    <col min="5897" max="5897" width="15.6640625" style="1" customWidth="1"/>
    <col min="5898" max="5898" width="18.5546875" style="1" customWidth="1"/>
    <col min="5899" max="5899" width="17.44140625" style="1" customWidth="1"/>
    <col min="5900" max="5900" width="16.88671875" style="1" customWidth="1"/>
    <col min="5901" max="5901" width="15" style="1" customWidth="1"/>
    <col min="5902" max="5902" width="16.109375" style="1" customWidth="1"/>
    <col min="5903" max="5903" width="33.5546875" style="1" customWidth="1"/>
    <col min="5904" max="5904" width="21" style="1" customWidth="1"/>
    <col min="5905" max="5905" width="9.109375" style="1"/>
    <col min="5906" max="5906" width="10.33203125" style="1" customWidth="1"/>
    <col min="5907" max="6144" width="9.109375" style="1"/>
    <col min="6145" max="6145" width="1.44140625" style="1" customWidth="1"/>
    <col min="6146" max="6146" width="58.44140625" style="1" customWidth="1"/>
    <col min="6147" max="6147" width="14.88671875" style="1" customWidth="1"/>
    <col min="6148" max="6148" width="9.109375" style="1"/>
    <col min="6149" max="6150" width="18.33203125" style="1" customWidth="1"/>
    <col min="6151" max="6151" width="16.88671875" style="1" customWidth="1"/>
    <col min="6152" max="6152" width="16.33203125" style="1" customWidth="1"/>
    <col min="6153" max="6153" width="15.6640625" style="1" customWidth="1"/>
    <col min="6154" max="6154" width="18.5546875" style="1" customWidth="1"/>
    <col min="6155" max="6155" width="17.44140625" style="1" customWidth="1"/>
    <col min="6156" max="6156" width="16.88671875" style="1" customWidth="1"/>
    <col min="6157" max="6157" width="15" style="1" customWidth="1"/>
    <col min="6158" max="6158" width="16.109375" style="1" customWidth="1"/>
    <col min="6159" max="6159" width="33.5546875" style="1" customWidth="1"/>
    <col min="6160" max="6160" width="21" style="1" customWidth="1"/>
    <col min="6161" max="6161" width="9.109375" style="1"/>
    <col min="6162" max="6162" width="10.33203125" style="1" customWidth="1"/>
    <col min="6163" max="6400" width="9.109375" style="1"/>
    <col min="6401" max="6401" width="1.44140625" style="1" customWidth="1"/>
    <col min="6402" max="6402" width="58.44140625" style="1" customWidth="1"/>
    <col min="6403" max="6403" width="14.88671875" style="1" customWidth="1"/>
    <col min="6404" max="6404" width="9.109375" style="1"/>
    <col min="6405" max="6406" width="18.33203125" style="1" customWidth="1"/>
    <col min="6407" max="6407" width="16.88671875" style="1" customWidth="1"/>
    <col min="6408" max="6408" width="16.33203125" style="1" customWidth="1"/>
    <col min="6409" max="6409" width="15.6640625" style="1" customWidth="1"/>
    <col min="6410" max="6410" width="18.5546875" style="1" customWidth="1"/>
    <col min="6411" max="6411" width="17.44140625" style="1" customWidth="1"/>
    <col min="6412" max="6412" width="16.88671875" style="1" customWidth="1"/>
    <col min="6413" max="6413" width="15" style="1" customWidth="1"/>
    <col min="6414" max="6414" width="16.109375" style="1" customWidth="1"/>
    <col min="6415" max="6415" width="33.5546875" style="1" customWidth="1"/>
    <col min="6416" max="6416" width="21" style="1" customWidth="1"/>
    <col min="6417" max="6417" width="9.109375" style="1"/>
    <col min="6418" max="6418" width="10.33203125" style="1" customWidth="1"/>
    <col min="6419" max="6656" width="9.109375" style="1"/>
    <col min="6657" max="6657" width="1.44140625" style="1" customWidth="1"/>
    <col min="6658" max="6658" width="58.44140625" style="1" customWidth="1"/>
    <col min="6659" max="6659" width="14.88671875" style="1" customWidth="1"/>
    <col min="6660" max="6660" width="9.109375" style="1"/>
    <col min="6661" max="6662" width="18.33203125" style="1" customWidth="1"/>
    <col min="6663" max="6663" width="16.88671875" style="1" customWidth="1"/>
    <col min="6664" max="6664" width="16.33203125" style="1" customWidth="1"/>
    <col min="6665" max="6665" width="15.6640625" style="1" customWidth="1"/>
    <col min="6666" max="6666" width="18.5546875" style="1" customWidth="1"/>
    <col min="6667" max="6667" width="17.44140625" style="1" customWidth="1"/>
    <col min="6668" max="6668" width="16.88671875" style="1" customWidth="1"/>
    <col min="6669" max="6669" width="15" style="1" customWidth="1"/>
    <col min="6670" max="6670" width="16.109375" style="1" customWidth="1"/>
    <col min="6671" max="6671" width="33.5546875" style="1" customWidth="1"/>
    <col min="6672" max="6672" width="21" style="1" customWidth="1"/>
    <col min="6673" max="6673" width="9.109375" style="1"/>
    <col min="6674" max="6674" width="10.33203125" style="1" customWidth="1"/>
    <col min="6675" max="6912" width="9.109375" style="1"/>
    <col min="6913" max="6913" width="1.44140625" style="1" customWidth="1"/>
    <col min="6914" max="6914" width="58.44140625" style="1" customWidth="1"/>
    <col min="6915" max="6915" width="14.88671875" style="1" customWidth="1"/>
    <col min="6916" max="6916" width="9.109375" style="1"/>
    <col min="6917" max="6918" width="18.33203125" style="1" customWidth="1"/>
    <col min="6919" max="6919" width="16.88671875" style="1" customWidth="1"/>
    <col min="6920" max="6920" width="16.33203125" style="1" customWidth="1"/>
    <col min="6921" max="6921" width="15.6640625" style="1" customWidth="1"/>
    <col min="6922" max="6922" width="18.5546875" style="1" customWidth="1"/>
    <col min="6923" max="6923" width="17.44140625" style="1" customWidth="1"/>
    <col min="6924" max="6924" width="16.88671875" style="1" customWidth="1"/>
    <col min="6925" max="6925" width="15" style="1" customWidth="1"/>
    <col min="6926" max="6926" width="16.109375" style="1" customWidth="1"/>
    <col min="6927" max="6927" width="33.5546875" style="1" customWidth="1"/>
    <col min="6928" max="6928" width="21" style="1" customWidth="1"/>
    <col min="6929" max="6929" width="9.109375" style="1"/>
    <col min="6930" max="6930" width="10.33203125" style="1" customWidth="1"/>
    <col min="6931" max="7168" width="9.109375" style="1"/>
    <col min="7169" max="7169" width="1.44140625" style="1" customWidth="1"/>
    <col min="7170" max="7170" width="58.44140625" style="1" customWidth="1"/>
    <col min="7171" max="7171" width="14.88671875" style="1" customWidth="1"/>
    <col min="7172" max="7172" width="9.109375" style="1"/>
    <col min="7173" max="7174" width="18.33203125" style="1" customWidth="1"/>
    <col min="7175" max="7175" width="16.88671875" style="1" customWidth="1"/>
    <col min="7176" max="7176" width="16.33203125" style="1" customWidth="1"/>
    <col min="7177" max="7177" width="15.6640625" style="1" customWidth="1"/>
    <col min="7178" max="7178" width="18.5546875" style="1" customWidth="1"/>
    <col min="7179" max="7179" width="17.44140625" style="1" customWidth="1"/>
    <col min="7180" max="7180" width="16.88671875" style="1" customWidth="1"/>
    <col min="7181" max="7181" width="15" style="1" customWidth="1"/>
    <col min="7182" max="7182" width="16.109375" style="1" customWidth="1"/>
    <col min="7183" max="7183" width="33.5546875" style="1" customWidth="1"/>
    <col min="7184" max="7184" width="21" style="1" customWidth="1"/>
    <col min="7185" max="7185" width="9.109375" style="1"/>
    <col min="7186" max="7186" width="10.33203125" style="1" customWidth="1"/>
    <col min="7187" max="7424" width="9.109375" style="1"/>
    <col min="7425" max="7425" width="1.44140625" style="1" customWidth="1"/>
    <col min="7426" max="7426" width="58.44140625" style="1" customWidth="1"/>
    <col min="7427" max="7427" width="14.88671875" style="1" customWidth="1"/>
    <col min="7428" max="7428" width="9.109375" style="1"/>
    <col min="7429" max="7430" width="18.33203125" style="1" customWidth="1"/>
    <col min="7431" max="7431" width="16.88671875" style="1" customWidth="1"/>
    <col min="7432" max="7432" width="16.33203125" style="1" customWidth="1"/>
    <col min="7433" max="7433" width="15.6640625" style="1" customWidth="1"/>
    <col min="7434" max="7434" width="18.5546875" style="1" customWidth="1"/>
    <col min="7435" max="7435" width="17.44140625" style="1" customWidth="1"/>
    <col min="7436" max="7436" width="16.88671875" style="1" customWidth="1"/>
    <col min="7437" max="7437" width="15" style="1" customWidth="1"/>
    <col min="7438" max="7438" width="16.109375" style="1" customWidth="1"/>
    <col min="7439" max="7439" width="33.5546875" style="1" customWidth="1"/>
    <col min="7440" max="7440" width="21" style="1" customWidth="1"/>
    <col min="7441" max="7441" width="9.109375" style="1"/>
    <col min="7442" max="7442" width="10.33203125" style="1" customWidth="1"/>
    <col min="7443" max="7680" width="9.109375" style="1"/>
    <col min="7681" max="7681" width="1.44140625" style="1" customWidth="1"/>
    <col min="7682" max="7682" width="58.44140625" style="1" customWidth="1"/>
    <col min="7683" max="7683" width="14.88671875" style="1" customWidth="1"/>
    <col min="7684" max="7684" width="9.109375" style="1"/>
    <col min="7685" max="7686" width="18.33203125" style="1" customWidth="1"/>
    <col min="7687" max="7687" width="16.88671875" style="1" customWidth="1"/>
    <col min="7688" max="7688" width="16.33203125" style="1" customWidth="1"/>
    <col min="7689" max="7689" width="15.6640625" style="1" customWidth="1"/>
    <col min="7690" max="7690" width="18.5546875" style="1" customWidth="1"/>
    <col min="7691" max="7691" width="17.44140625" style="1" customWidth="1"/>
    <col min="7692" max="7692" width="16.88671875" style="1" customWidth="1"/>
    <col min="7693" max="7693" width="15" style="1" customWidth="1"/>
    <col min="7694" max="7694" width="16.109375" style="1" customWidth="1"/>
    <col min="7695" max="7695" width="33.5546875" style="1" customWidth="1"/>
    <col min="7696" max="7696" width="21" style="1" customWidth="1"/>
    <col min="7697" max="7697" width="9.109375" style="1"/>
    <col min="7698" max="7698" width="10.33203125" style="1" customWidth="1"/>
    <col min="7699" max="7936" width="9.109375" style="1"/>
    <col min="7937" max="7937" width="1.44140625" style="1" customWidth="1"/>
    <col min="7938" max="7938" width="58.44140625" style="1" customWidth="1"/>
    <col min="7939" max="7939" width="14.88671875" style="1" customWidth="1"/>
    <col min="7940" max="7940" width="9.109375" style="1"/>
    <col min="7941" max="7942" width="18.33203125" style="1" customWidth="1"/>
    <col min="7943" max="7943" width="16.88671875" style="1" customWidth="1"/>
    <col min="7944" max="7944" width="16.33203125" style="1" customWidth="1"/>
    <col min="7945" max="7945" width="15.6640625" style="1" customWidth="1"/>
    <col min="7946" max="7946" width="18.5546875" style="1" customWidth="1"/>
    <col min="7947" max="7947" width="17.44140625" style="1" customWidth="1"/>
    <col min="7948" max="7948" width="16.88671875" style="1" customWidth="1"/>
    <col min="7949" max="7949" width="15" style="1" customWidth="1"/>
    <col min="7950" max="7950" width="16.109375" style="1" customWidth="1"/>
    <col min="7951" max="7951" width="33.5546875" style="1" customWidth="1"/>
    <col min="7952" max="7952" width="21" style="1" customWidth="1"/>
    <col min="7953" max="7953" width="9.109375" style="1"/>
    <col min="7954" max="7954" width="10.33203125" style="1" customWidth="1"/>
    <col min="7955" max="8192" width="9.109375" style="1"/>
    <col min="8193" max="8193" width="1.44140625" style="1" customWidth="1"/>
    <col min="8194" max="8194" width="58.44140625" style="1" customWidth="1"/>
    <col min="8195" max="8195" width="14.88671875" style="1" customWidth="1"/>
    <col min="8196" max="8196" width="9.109375" style="1"/>
    <col min="8197" max="8198" width="18.33203125" style="1" customWidth="1"/>
    <col min="8199" max="8199" width="16.88671875" style="1" customWidth="1"/>
    <col min="8200" max="8200" width="16.33203125" style="1" customWidth="1"/>
    <col min="8201" max="8201" width="15.6640625" style="1" customWidth="1"/>
    <col min="8202" max="8202" width="18.5546875" style="1" customWidth="1"/>
    <col min="8203" max="8203" width="17.44140625" style="1" customWidth="1"/>
    <col min="8204" max="8204" width="16.88671875" style="1" customWidth="1"/>
    <col min="8205" max="8205" width="15" style="1" customWidth="1"/>
    <col min="8206" max="8206" width="16.109375" style="1" customWidth="1"/>
    <col min="8207" max="8207" width="33.5546875" style="1" customWidth="1"/>
    <col min="8208" max="8208" width="21" style="1" customWidth="1"/>
    <col min="8209" max="8209" width="9.109375" style="1"/>
    <col min="8210" max="8210" width="10.33203125" style="1" customWidth="1"/>
    <col min="8211" max="8448" width="9.109375" style="1"/>
    <col min="8449" max="8449" width="1.44140625" style="1" customWidth="1"/>
    <col min="8450" max="8450" width="58.44140625" style="1" customWidth="1"/>
    <col min="8451" max="8451" width="14.88671875" style="1" customWidth="1"/>
    <col min="8452" max="8452" width="9.109375" style="1"/>
    <col min="8453" max="8454" width="18.33203125" style="1" customWidth="1"/>
    <col min="8455" max="8455" width="16.88671875" style="1" customWidth="1"/>
    <col min="8456" max="8456" width="16.33203125" style="1" customWidth="1"/>
    <col min="8457" max="8457" width="15.6640625" style="1" customWidth="1"/>
    <col min="8458" max="8458" width="18.5546875" style="1" customWidth="1"/>
    <col min="8459" max="8459" width="17.44140625" style="1" customWidth="1"/>
    <col min="8460" max="8460" width="16.88671875" style="1" customWidth="1"/>
    <col min="8461" max="8461" width="15" style="1" customWidth="1"/>
    <col min="8462" max="8462" width="16.109375" style="1" customWidth="1"/>
    <col min="8463" max="8463" width="33.5546875" style="1" customWidth="1"/>
    <col min="8464" max="8464" width="21" style="1" customWidth="1"/>
    <col min="8465" max="8465" width="9.109375" style="1"/>
    <col min="8466" max="8466" width="10.33203125" style="1" customWidth="1"/>
    <col min="8467" max="8704" width="9.109375" style="1"/>
    <col min="8705" max="8705" width="1.44140625" style="1" customWidth="1"/>
    <col min="8706" max="8706" width="58.44140625" style="1" customWidth="1"/>
    <col min="8707" max="8707" width="14.88671875" style="1" customWidth="1"/>
    <col min="8708" max="8708" width="9.109375" style="1"/>
    <col min="8709" max="8710" width="18.33203125" style="1" customWidth="1"/>
    <col min="8711" max="8711" width="16.88671875" style="1" customWidth="1"/>
    <col min="8712" max="8712" width="16.33203125" style="1" customWidth="1"/>
    <col min="8713" max="8713" width="15.6640625" style="1" customWidth="1"/>
    <col min="8714" max="8714" width="18.5546875" style="1" customWidth="1"/>
    <col min="8715" max="8715" width="17.44140625" style="1" customWidth="1"/>
    <col min="8716" max="8716" width="16.88671875" style="1" customWidth="1"/>
    <col min="8717" max="8717" width="15" style="1" customWidth="1"/>
    <col min="8718" max="8718" width="16.109375" style="1" customWidth="1"/>
    <col min="8719" max="8719" width="33.5546875" style="1" customWidth="1"/>
    <col min="8720" max="8720" width="21" style="1" customWidth="1"/>
    <col min="8721" max="8721" width="9.109375" style="1"/>
    <col min="8722" max="8722" width="10.33203125" style="1" customWidth="1"/>
    <col min="8723" max="8960" width="9.109375" style="1"/>
    <col min="8961" max="8961" width="1.44140625" style="1" customWidth="1"/>
    <col min="8962" max="8962" width="58.44140625" style="1" customWidth="1"/>
    <col min="8963" max="8963" width="14.88671875" style="1" customWidth="1"/>
    <col min="8964" max="8964" width="9.109375" style="1"/>
    <col min="8965" max="8966" width="18.33203125" style="1" customWidth="1"/>
    <col min="8967" max="8967" width="16.88671875" style="1" customWidth="1"/>
    <col min="8968" max="8968" width="16.33203125" style="1" customWidth="1"/>
    <col min="8969" max="8969" width="15.6640625" style="1" customWidth="1"/>
    <col min="8970" max="8970" width="18.5546875" style="1" customWidth="1"/>
    <col min="8971" max="8971" width="17.44140625" style="1" customWidth="1"/>
    <col min="8972" max="8972" width="16.88671875" style="1" customWidth="1"/>
    <col min="8973" max="8973" width="15" style="1" customWidth="1"/>
    <col min="8974" max="8974" width="16.109375" style="1" customWidth="1"/>
    <col min="8975" max="8975" width="33.5546875" style="1" customWidth="1"/>
    <col min="8976" max="8976" width="21" style="1" customWidth="1"/>
    <col min="8977" max="8977" width="9.109375" style="1"/>
    <col min="8978" max="8978" width="10.33203125" style="1" customWidth="1"/>
    <col min="8979" max="9216" width="9.109375" style="1"/>
    <col min="9217" max="9217" width="1.44140625" style="1" customWidth="1"/>
    <col min="9218" max="9218" width="58.44140625" style="1" customWidth="1"/>
    <col min="9219" max="9219" width="14.88671875" style="1" customWidth="1"/>
    <col min="9220" max="9220" width="9.109375" style="1"/>
    <col min="9221" max="9222" width="18.33203125" style="1" customWidth="1"/>
    <col min="9223" max="9223" width="16.88671875" style="1" customWidth="1"/>
    <col min="9224" max="9224" width="16.33203125" style="1" customWidth="1"/>
    <col min="9225" max="9225" width="15.6640625" style="1" customWidth="1"/>
    <col min="9226" max="9226" width="18.5546875" style="1" customWidth="1"/>
    <col min="9227" max="9227" width="17.44140625" style="1" customWidth="1"/>
    <col min="9228" max="9228" width="16.88671875" style="1" customWidth="1"/>
    <col min="9229" max="9229" width="15" style="1" customWidth="1"/>
    <col min="9230" max="9230" width="16.109375" style="1" customWidth="1"/>
    <col min="9231" max="9231" width="33.5546875" style="1" customWidth="1"/>
    <col min="9232" max="9232" width="21" style="1" customWidth="1"/>
    <col min="9233" max="9233" width="9.109375" style="1"/>
    <col min="9234" max="9234" width="10.33203125" style="1" customWidth="1"/>
    <col min="9235" max="9472" width="9.109375" style="1"/>
    <col min="9473" max="9473" width="1.44140625" style="1" customWidth="1"/>
    <col min="9474" max="9474" width="58.44140625" style="1" customWidth="1"/>
    <col min="9475" max="9475" width="14.88671875" style="1" customWidth="1"/>
    <col min="9476" max="9476" width="9.109375" style="1"/>
    <col min="9477" max="9478" width="18.33203125" style="1" customWidth="1"/>
    <col min="9479" max="9479" width="16.88671875" style="1" customWidth="1"/>
    <col min="9480" max="9480" width="16.33203125" style="1" customWidth="1"/>
    <col min="9481" max="9481" width="15.6640625" style="1" customWidth="1"/>
    <col min="9482" max="9482" width="18.5546875" style="1" customWidth="1"/>
    <col min="9483" max="9483" width="17.44140625" style="1" customWidth="1"/>
    <col min="9484" max="9484" width="16.88671875" style="1" customWidth="1"/>
    <col min="9485" max="9485" width="15" style="1" customWidth="1"/>
    <col min="9486" max="9486" width="16.109375" style="1" customWidth="1"/>
    <col min="9487" max="9487" width="33.5546875" style="1" customWidth="1"/>
    <col min="9488" max="9488" width="21" style="1" customWidth="1"/>
    <col min="9489" max="9489" width="9.109375" style="1"/>
    <col min="9490" max="9490" width="10.33203125" style="1" customWidth="1"/>
    <col min="9491" max="9728" width="9.109375" style="1"/>
    <col min="9729" max="9729" width="1.44140625" style="1" customWidth="1"/>
    <col min="9730" max="9730" width="58.44140625" style="1" customWidth="1"/>
    <col min="9731" max="9731" width="14.88671875" style="1" customWidth="1"/>
    <col min="9732" max="9732" width="9.109375" style="1"/>
    <col min="9733" max="9734" width="18.33203125" style="1" customWidth="1"/>
    <col min="9735" max="9735" width="16.88671875" style="1" customWidth="1"/>
    <col min="9736" max="9736" width="16.33203125" style="1" customWidth="1"/>
    <col min="9737" max="9737" width="15.6640625" style="1" customWidth="1"/>
    <col min="9738" max="9738" width="18.5546875" style="1" customWidth="1"/>
    <col min="9739" max="9739" width="17.44140625" style="1" customWidth="1"/>
    <col min="9740" max="9740" width="16.88671875" style="1" customWidth="1"/>
    <col min="9741" max="9741" width="15" style="1" customWidth="1"/>
    <col min="9742" max="9742" width="16.109375" style="1" customWidth="1"/>
    <col min="9743" max="9743" width="33.5546875" style="1" customWidth="1"/>
    <col min="9744" max="9744" width="21" style="1" customWidth="1"/>
    <col min="9745" max="9745" width="9.109375" style="1"/>
    <col min="9746" max="9746" width="10.33203125" style="1" customWidth="1"/>
    <col min="9747" max="9984" width="9.109375" style="1"/>
    <col min="9985" max="9985" width="1.44140625" style="1" customWidth="1"/>
    <col min="9986" max="9986" width="58.44140625" style="1" customWidth="1"/>
    <col min="9987" max="9987" width="14.88671875" style="1" customWidth="1"/>
    <col min="9988" max="9988" width="9.109375" style="1"/>
    <col min="9989" max="9990" width="18.33203125" style="1" customWidth="1"/>
    <col min="9991" max="9991" width="16.88671875" style="1" customWidth="1"/>
    <col min="9992" max="9992" width="16.33203125" style="1" customWidth="1"/>
    <col min="9993" max="9993" width="15.6640625" style="1" customWidth="1"/>
    <col min="9994" max="9994" width="18.5546875" style="1" customWidth="1"/>
    <col min="9995" max="9995" width="17.44140625" style="1" customWidth="1"/>
    <col min="9996" max="9996" width="16.88671875" style="1" customWidth="1"/>
    <col min="9997" max="9997" width="15" style="1" customWidth="1"/>
    <col min="9998" max="9998" width="16.109375" style="1" customWidth="1"/>
    <col min="9999" max="9999" width="33.5546875" style="1" customWidth="1"/>
    <col min="10000" max="10000" width="21" style="1" customWidth="1"/>
    <col min="10001" max="10001" width="9.109375" style="1"/>
    <col min="10002" max="10002" width="10.33203125" style="1" customWidth="1"/>
    <col min="10003" max="10240" width="9.109375" style="1"/>
    <col min="10241" max="10241" width="1.44140625" style="1" customWidth="1"/>
    <col min="10242" max="10242" width="58.44140625" style="1" customWidth="1"/>
    <col min="10243" max="10243" width="14.88671875" style="1" customWidth="1"/>
    <col min="10244" max="10244" width="9.109375" style="1"/>
    <col min="10245" max="10246" width="18.33203125" style="1" customWidth="1"/>
    <col min="10247" max="10247" width="16.88671875" style="1" customWidth="1"/>
    <col min="10248" max="10248" width="16.33203125" style="1" customWidth="1"/>
    <col min="10249" max="10249" width="15.6640625" style="1" customWidth="1"/>
    <col min="10250" max="10250" width="18.5546875" style="1" customWidth="1"/>
    <col min="10251" max="10251" width="17.44140625" style="1" customWidth="1"/>
    <col min="10252" max="10252" width="16.88671875" style="1" customWidth="1"/>
    <col min="10253" max="10253" width="15" style="1" customWidth="1"/>
    <col min="10254" max="10254" width="16.109375" style="1" customWidth="1"/>
    <col min="10255" max="10255" width="33.5546875" style="1" customWidth="1"/>
    <col min="10256" max="10256" width="21" style="1" customWidth="1"/>
    <col min="10257" max="10257" width="9.109375" style="1"/>
    <col min="10258" max="10258" width="10.33203125" style="1" customWidth="1"/>
    <col min="10259" max="10496" width="9.109375" style="1"/>
    <col min="10497" max="10497" width="1.44140625" style="1" customWidth="1"/>
    <col min="10498" max="10498" width="58.44140625" style="1" customWidth="1"/>
    <col min="10499" max="10499" width="14.88671875" style="1" customWidth="1"/>
    <col min="10500" max="10500" width="9.109375" style="1"/>
    <col min="10501" max="10502" width="18.33203125" style="1" customWidth="1"/>
    <col min="10503" max="10503" width="16.88671875" style="1" customWidth="1"/>
    <col min="10504" max="10504" width="16.33203125" style="1" customWidth="1"/>
    <col min="10505" max="10505" width="15.6640625" style="1" customWidth="1"/>
    <col min="10506" max="10506" width="18.5546875" style="1" customWidth="1"/>
    <col min="10507" max="10507" width="17.44140625" style="1" customWidth="1"/>
    <col min="10508" max="10508" width="16.88671875" style="1" customWidth="1"/>
    <col min="10509" max="10509" width="15" style="1" customWidth="1"/>
    <col min="10510" max="10510" width="16.109375" style="1" customWidth="1"/>
    <col min="10511" max="10511" width="33.5546875" style="1" customWidth="1"/>
    <col min="10512" max="10512" width="21" style="1" customWidth="1"/>
    <col min="10513" max="10513" width="9.109375" style="1"/>
    <col min="10514" max="10514" width="10.33203125" style="1" customWidth="1"/>
    <col min="10515" max="10752" width="9.109375" style="1"/>
    <col min="10753" max="10753" width="1.44140625" style="1" customWidth="1"/>
    <col min="10754" max="10754" width="58.44140625" style="1" customWidth="1"/>
    <col min="10755" max="10755" width="14.88671875" style="1" customWidth="1"/>
    <col min="10756" max="10756" width="9.109375" style="1"/>
    <col min="10757" max="10758" width="18.33203125" style="1" customWidth="1"/>
    <col min="10759" max="10759" width="16.88671875" style="1" customWidth="1"/>
    <col min="10760" max="10760" width="16.33203125" style="1" customWidth="1"/>
    <col min="10761" max="10761" width="15.6640625" style="1" customWidth="1"/>
    <col min="10762" max="10762" width="18.5546875" style="1" customWidth="1"/>
    <col min="10763" max="10763" width="17.44140625" style="1" customWidth="1"/>
    <col min="10764" max="10764" width="16.88671875" style="1" customWidth="1"/>
    <col min="10765" max="10765" width="15" style="1" customWidth="1"/>
    <col min="10766" max="10766" width="16.109375" style="1" customWidth="1"/>
    <col min="10767" max="10767" width="33.5546875" style="1" customWidth="1"/>
    <col min="10768" max="10768" width="21" style="1" customWidth="1"/>
    <col min="10769" max="10769" width="9.109375" style="1"/>
    <col min="10770" max="10770" width="10.33203125" style="1" customWidth="1"/>
    <col min="10771" max="11008" width="9.109375" style="1"/>
    <col min="11009" max="11009" width="1.44140625" style="1" customWidth="1"/>
    <col min="11010" max="11010" width="58.44140625" style="1" customWidth="1"/>
    <col min="11011" max="11011" width="14.88671875" style="1" customWidth="1"/>
    <col min="11012" max="11012" width="9.109375" style="1"/>
    <col min="11013" max="11014" width="18.33203125" style="1" customWidth="1"/>
    <col min="11015" max="11015" width="16.88671875" style="1" customWidth="1"/>
    <col min="11016" max="11016" width="16.33203125" style="1" customWidth="1"/>
    <col min="11017" max="11017" width="15.6640625" style="1" customWidth="1"/>
    <col min="11018" max="11018" width="18.5546875" style="1" customWidth="1"/>
    <col min="11019" max="11019" width="17.44140625" style="1" customWidth="1"/>
    <col min="11020" max="11020" width="16.88671875" style="1" customWidth="1"/>
    <col min="11021" max="11021" width="15" style="1" customWidth="1"/>
    <col min="11022" max="11022" width="16.109375" style="1" customWidth="1"/>
    <col min="11023" max="11023" width="33.5546875" style="1" customWidth="1"/>
    <col min="11024" max="11024" width="21" style="1" customWidth="1"/>
    <col min="11025" max="11025" width="9.109375" style="1"/>
    <col min="11026" max="11026" width="10.33203125" style="1" customWidth="1"/>
    <col min="11027" max="11264" width="9.109375" style="1"/>
    <col min="11265" max="11265" width="1.44140625" style="1" customWidth="1"/>
    <col min="11266" max="11266" width="58.44140625" style="1" customWidth="1"/>
    <col min="11267" max="11267" width="14.88671875" style="1" customWidth="1"/>
    <col min="11268" max="11268" width="9.109375" style="1"/>
    <col min="11269" max="11270" width="18.33203125" style="1" customWidth="1"/>
    <col min="11271" max="11271" width="16.88671875" style="1" customWidth="1"/>
    <col min="11272" max="11272" width="16.33203125" style="1" customWidth="1"/>
    <col min="11273" max="11273" width="15.6640625" style="1" customWidth="1"/>
    <col min="11274" max="11274" width="18.5546875" style="1" customWidth="1"/>
    <col min="11275" max="11275" width="17.44140625" style="1" customWidth="1"/>
    <col min="11276" max="11276" width="16.88671875" style="1" customWidth="1"/>
    <col min="11277" max="11277" width="15" style="1" customWidth="1"/>
    <col min="11278" max="11278" width="16.109375" style="1" customWidth="1"/>
    <col min="11279" max="11279" width="33.5546875" style="1" customWidth="1"/>
    <col min="11280" max="11280" width="21" style="1" customWidth="1"/>
    <col min="11281" max="11281" width="9.109375" style="1"/>
    <col min="11282" max="11282" width="10.33203125" style="1" customWidth="1"/>
    <col min="11283" max="11520" width="9.109375" style="1"/>
    <col min="11521" max="11521" width="1.44140625" style="1" customWidth="1"/>
    <col min="11522" max="11522" width="58.44140625" style="1" customWidth="1"/>
    <col min="11523" max="11523" width="14.88671875" style="1" customWidth="1"/>
    <col min="11524" max="11524" width="9.109375" style="1"/>
    <col min="11525" max="11526" width="18.33203125" style="1" customWidth="1"/>
    <col min="11527" max="11527" width="16.88671875" style="1" customWidth="1"/>
    <col min="11528" max="11528" width="16.33203125" style="1" customWidth="1"/>
    <col min="11529" max="11529" width="15.6640625" style="1" customWidth="1"/>
    <col min="11530" max="11530" width="18.5546875" style="1" customWidth="1"/>
    <col min="11531" max="11531" width="17.44140625" style="1" customWidth="1"/>
    <col min="11532" max="11532" width="16.88671875" style="1" customWidth="1"/>
    <col min="11533" max="11533" width="15" style="1" customWidth="1"/>
    <col min="11534" max="11534" width="16.109375" style="1" customWidth="1"/>
    <col min="11535" max="11535" width="33.5546875" style="1" customWidth="1"/>
    <col min="11536" max="11536" width="21" style="1" customWidth="1"/>
    <col min="11537" max="11537" width="9.109375" style="1"/>
    <col min="11538" max="11538" width="10.33203125" style="1" customWidth="1"/>
    <col min="11539" max="11776" width="9.109375" style="1"/>
    <col min="11777" max="11777" width="1.44140625" style="1" customWidth="1"/>
    <col min="11778" max="11778" width="58.44140625" style="1" customWidth="1"/>
    <col min="11779" max="11779" width="14.88671875" style="1" customWidth="1"/>
    <col min="11780" max="11780" width="9.109375" style="1"/>
    <col min="11781" max="11782" width="18.33203125" style="1" customWidth="1"/>
    <col min="11783" max="11783" width="16.88671875" style="1" customWidth="1"/>
    <col min="11784" max="11784" width="16.33203125" style="1" customWidth="1"/>
    <col min="11785" max="11785" width="15.6640625" style="1" customWidth="1"/>
    <col min="11786" max="11786" width="18.5546875" style="1" customWidth="1"/>
    <col min="11787" max="11787" width="17.44140625" style="1" customWidth="1"/>
    <col min="11788" max="11788" width="16.88671875" style="1" customWidth="1"/>
    <col min="11789" max="11789" width="15" style="1" customWidth="1"/>
    <col min="11790" max="11790" width="16.109375" style="1" customWidth="1"/>
    <col min="11791" max="11791" width="33.5546875" style="1" customWidth="1"/>
    <col min="11792" max="11792" width="21" style="1" customWidth="1"/>
    <col min="11793" max="11793" width="9.109375" style="1"/>
    <col min="11794" max="11794" width="10.33203125" style="1" customWidth="1"/>
    <col min="11795" max="12032" width="9.109375" style="1"/>
    <col min="12033" max="12033" width="1.44140625" style="1" customWidth="1"/>
    <col min="12034" max="12034" width="58.44140625" style="1" customWidth="1"/>
    <col min="12035" max="12035" width="14.88671875" style="1" customWidth="1"/>
    <col min="12036" max="12036" width="9.109375" style="1"/>
    <col min="12037" max="12038" width="18.33203125" style="1" customWidth="1"/>
    <col min="12039" max="12039" width="16.88671875" style="1" customWidth="1"/>
    <col min="12040" max="12040" width="16.33203125" style="1" customWidth="1"/>
    <col min="12041" max="12041" width="15.6640625" style="1" customWidth="1"/>
    <col min="12042" max="12042" width="18.5546875" style="1" customWidth="1"/>
    <col min="12043" max="12043" width="17.44140625" style="1" customWidth="1"/>
    <col min="12044" max="12044" width="16.88671875" style="1" customWidth="1"/>
    <col min="12045" max="12045" width="15" style="1" customWidth="1"/>
    <col min="12046" max="12046" width="16.109375" style="1" customWidth="1"/>
    <col min="12047" max="12047" width="33.5546875" style="1" customWidth="1"/>
    <col min="12048" max="12048" width="21" style="1" customWidth="1"/>
    <col min="12049" max="12049" width="9.109375" style="1"/>
    <col min="12050" max="12050" width="10.33203125" style="1" customWidth="1"/>
    <col min="12051" max="12288" width="9.109375" style="1"/>
    <col min="12289" max="12289" width="1.44140625" style="1" customWidth="1"/>
    <col min="12290" max="12290" width="58.44140625" style="1" customWidth="1"/>
    <col min="12291" max="12291" width="14.88671875" style="1" customWidth="1"/>
    <col min="12292" max="12292" width="9.109375" style="1"/>
    <col min="12293" max="12294" width="18.33203125" style="1" customWidth="1"/>
    <col min="12295" max="12295" width="16.88671875" style="1" customWidth="1"/>
    <col min="12296" max="12296" width="16.33203125" style="1" customWidth="1"/>
    <col min="12297" max="12297" width="15.6640625" style="1" customWidth="1"/>
    <col min="12298" max="12298" width="18.5546875" style="1" customWidth="1"/>
    <col min="12299" max="12299" width="17.44140625" style="1" customWidth="1"/>
    <col min="12300" max="12300" width="16.88671875" style="1" customWidth="1"/>
    <col min="12301" max="12301" width="15" style="1" customWidth="1"/>
    <col min="12302" max="12302" width="16.109375" style="1" customWidth="1"/>
    <col min="12303" max="12303" width="33.5546875" style="1" customWidth="1"/>
    <col min="12304" max="12304" width="21" style="1" customWidth="1"/>
    <col min="12305" max="12305" width="9.109375" style="1"/>
    <col min="12306" max="12306" width="10.33203125" style="1" customWidth="1"/>
    <col min="12307" max="12544" width="9.109375" style="1"/>
    <col min="12545" max="12545" width="1.44140625" style="1" customWidth="1"/>
    <col min="12546" max="12546" width="58.44140625" style="1" customWidth="1"/>
    <col min="12547" max="12547" width="14.88671875" style="1" customWidth="1"/>
    <col min="12548" max="12548" width="9.109375" style="1"/>
    <col min="12549" max="12550" width="18.33203125" style="1" customWidth="1"/>
    <col min="12551" max="12551" width="16.88671875" style="1" customWidth="1"/>
    <col min="12552" max="12552" width="16.33203125" style="1" customWidth="1"/>
    <col min="12553" max="12553" width="15.6640625" style="1" customWidth="1"/>
    <col min="12554" max="12554" width="18.5546875" style="1" customWidth="1"/>
    <col min="12555" max="12555" width="17.44140625" style="1" customWidth="1"/>
    <col min="12556" max="12556" width="16.88671875" style="1" customWidth="1"/>
    <col min="12557" max="12557" width="15" style="1" customWidth="1"/>
    <col min="12558" max="12558" width="16.109375" style="1" customWidth="1"/>
    <col min="12559" max="12559" width="33.5546875" style="1" customWidth="1"/>
    <col min="12560" max="12560" width="21" style="1" customWidth="1"/>
    <col min="12561" max="12561" width="9.109375" style="1"/>
    <col min="12562" max="12562" width="10.33203125" style="1" customWidth="1"/>
    <col min="12563" max="12800" width="9.109375" style="1"/>
    <col min="12801" max="12801" width="1.44140625" style="1" customWidth="1"/>
    <col min="12802" max="12802" width="58.44140625" style="1" customWidth="1"/>
    <col min="12803" max="12803" width="14.88671875" style="1" customWidth="1"/>
    <col min="12804" max="12804" width="9.109375" style="1"/>
    <col min="12805" max="12806" width="18.33203125" style="1" customWidth="1"/>
    <col min="12807" max="12807" width="16.88671875" style="1" customWidth="1"/>
    <col min="12808" max="12808" width="16.33203125" style="1" customWidth="1"/>
    <col min="12809" max="12809" width="15.6640625" style="1" customWidth="1"/>
    <col min="12810" max="12810" width="18.5546875" style="1" customWidth="1"/>
    <col min="12811" max="12811" width="17.44140625" style="1" customWidth="1"/>
    <col min="12812" max="12812" width="16.88671875" style="1" customWidth="1"/>
    <col min="12813" max="12813" width="15" style="1" customWidth="1"/>
    <col min="12814" max="12814" width="16.109375" style="1" customWidth="1"/>
    <col min="12815" max="12815" width="33.5546875" style="1" customWidth="1"/>
    <col min="12816" max="12816" width="21" style="1" customWidth="1"/>
    <col min="12817" max="12817" width="9.109375" style="1"/>
    <col min="12818" max="12818" width="10.33203125" style="1" customWidth="1"/>
    <col min="12819" max="13056" width="9.109375" style="1"/>
    <col min="13057" max="13057" width="1.44140625" style="1" customWidth="1"/>
    <col min="13058" max="13058" width="58.44140625" style="1" customWidth="1"/>
    <col min="13059" max="13059" width="14.88671875" style="1" customWidth="1"/>
    <col min="13060" max="13060" width="9.109375" style="1"/>
    <col min="13061" max="13062" width="18.33203125" style="1" customWidth="1"/>
    <col min="13063" max="13063" width="16.88671875" style="1" customWidth="1"/>
    <col min="13064" max="13064" width="16.33203125" style="1" customWidth="1"/>
    <col min="13065" max="13065" width="15.6640625" style="1" customWidth="1"/>
    <col min="13066" max="13066" width="18.5546875" style="1" customWidth="1"/>
    <col min="13067" max="13067" width="17.44140625" style="1" customWidth="1"/>
    <col min="13068" max="13068" width="16.88671875" style="1" customWidth="1"/>
    <col min="13069" max="13069" width="15" style="1" customWidth="1"/>
    <col min="13070" max="13070" width="16.109375" style="1" customWidth="1"/>
    <col min="13071" max="13071" width="33.5546875" style="1" customWidth="1"/>
    <col min="13072" max="13072" width="21" style="1" customWidth="1"/>
    <col min="13073" max="13073" width="9.109375" style="1"/>
    <col min="13074" max="13074" width="10.33203125" style="1" customWidth="1"/>
    <col min="13075" max="13312" width="9.109375" style="1"/>
    <col min="13313" max="13313" width="1.44140625" style="1" customWidth="1"/>
    <col min="13314" max="13314" width="58.44140625" style="1" customWidth="1"/>
    <col min="13315" max="13315" width="14.88671875" style="1" customWidth="1"/>
    <col min="13316" max="13316" width="9.109375" style="1"/>
    <col min="13317" max="13318" width="18.33203125" style="1" customWidth="1"/>
    <col min="13319" max="13319" width="16.88671875" style="1" customWidth="1"/>
    <col min="13320" max="13320" width="16.33203125" style="1" customWidth="1"/>
    <col min="13321" max="13321" width="15.6640625" style="1" customWidth="1"/>
    <col min="13322" max="13322" width="18.5546875" style="1" customWidth="1"/>
    <col min="13323" max="13323" width="17.44140625" style="1" customWidth="1"/>
    <col min="13324" max="13324" width="16.88671875" style="1" customWidth="1"/>
    <col min="13325" max="13325" width="15" style="1" customWidth="1"/>
    <col min="13326" max="13326" width="16.109375" style="1" customWidth="1"/>
    <col min="13327" max="13327" width="33.5546875" style="1" customWidth="1"/>
    <col min="13328" max="13328" width="21" style="1" customWidth="1"/>
    <col min="13329" max="13329" width="9.109375" style="1"/>
    <col min="13330" max="13330" width="10.33203125" style="1" customWidth="1"/>
    <col min="13331" max="13568" width="9.109375" style="1"/>
    <col min="13569" max="13569" width="1.44140625" style="1" customWidth="1"/>
    <col min="13570" max="13570" width="58.44140625" style="1" customWidth="1"/>
    <col min="13571" max="13571" width="14.88671875" style="1" customWidth="1"/>
    <col min="13572" max="13572" width="9.109375" style="1"/>
    <col min="13573" max="13574" width="18.33203125" style="1" customWidth="1"/>
    <col min="13575" max="13575" width="16.88671875" style="1" customWidth="1"/>
    <col min="13576" max="13576" width="16.33203125" style="1" customWidth="1"/>
    <col min="13577" max="13577" width="15.6640625" style="1" customWidth="1"/>
    <col min="13578" max="13578" width="18.5546875" style="1" customWidth="1"/>
    <col min="13579" max="13579" width="17.44140625" style="1" customWidth="1"/>
    <col min="13580" max="13580" width="16.88671875" style="1" customWidth="1"/>
    <col min="13581" max="13581" width="15" style="1" customWidth="1"/>
    <col min="13582" max="13582" width="16.109375" style="1" customWidth="1"/>
    <col min="13583" max="13583" width="33.5546875" style="1" customWidth="1"/>
    <col min="13584" max="13584" width="21" style="1" customWidth="1"/>
    <col min="13585" max="13585" width="9.109375" style="1"/>
    <col min="13586" max="13586" width="10.33203125" style="1" customWidth="1"/>
    <col min="13587" max="13824" width="9.109375" style="1"/>
    <col min="13825" max="13825" width="1.44140625" style="1" customWidth="1"/>
    <col min="13826" max="13826" width="58.44140625" style="1" customWidth="1"/>
    <col min="13827" max="13827" width="14.88671875" style="1" customWidth="1"/>
    <col min="13828" max="13828" width="9.109375" style="1"/>
    <col min="13829" max="13830" width="18.33203125" style="1" customWidth="1"/>
    <col min="13831" max="13831" width="16.88671875" style="1" customWidth="1"/>
    <col min="13832" max="13832" width="16.33203125" style="1" customWidth="1"/>
    <col min="13833" max="13833" width="15.6640625" style="1" customWidth="1"/>
    <col min="13834" max="13834" width="18.5546875" style="1" customWidth="1"/>
    <col min="13835" max="13835" width="17.44140625" style="1" customWidth="1"/>
    <col min="13836" max="13836" width="16.88671875" style="1" customWidth="1"/>
    <col min="13837" max="13837" width="15" style="1" customWidth="1"/>
    <col min="13838" max="13838" width="16.109375" style="1" customWidth="1"/>
    <col min="13839" max="13839" width="33.5546875" style="1" customWidth="1"/>
    <col min="13840" max="13840" width="21" style="1" customWidth="1"/>
    <col min="13841" max="13841" width="9.109375" style="1"/>
    <col min="13842" max="13842" width="10.33203125" style="1" customWidth="1"/>
    <col min="13843" max="14080" width="9.109375" style="1"/>
    <col min="14081" max="14081" width="1.44140625" style="1" customWidth="1"/>
    <col min="14082" max="14082" width="58.44140625" style="1" customWidth="1"/>
    <col min="14083" max="14083" width="14.88671875" style="1" customWidth="1"/>
    <col min="14084" max="14084" width="9.109375" style="1"/>
    <col min="14085" max="14086" width="18.33203125" style="1" customWidth="1"/>
    <col min="14087" max="14087" width="16.88671875" style="1" customWidth="1"/>
    <col min="14088" max="14088" width="16.33203125" style="1" customWidth="1"/>
    <col min="14089" max="14089" width="15.6640625" style="1" customWidth="1"/>
    <col min="14090" max="14090" width="18.5546875" style="1" customWidth="1"/>
    <col min="14091" max="14091" width="17.44140625" style="1" customWidth="1"/>
    <col min="14092" max="14092" width="16.88671875" style="1" customWidth="1"/>
    <col min="14093" max="14093" width="15" style="1" customWidth="1"/>
    <col min="14094" max="14094" width="16.109375" style="1" customWidth="1"/>
    <col min="14095" max="14095" width="33.5546875" style="1" customWidth="1"/>
    <col min="14096" max="14096" width="21" style="1" customWidth="1"/>
    <col min="14097" max="14097" width="9.109375" style="1"/>
    <col min="14098" max="14098" width="10.33203125" style="1" customWidth="1"/>
    <col min="14099" max="14336" width="9.109375" style="1"/>
    <col min="14337" max="14337" width="1.44140625" style="1" customWidth="1"/>
    <col min="14338" max="14338" width="58.44140625" style="1" customWidth="1"/>
    <col min="14339" max="14339" width="14.88671875" style="1" customWidth="1"/>
    <col min="14340" max="14340" width="9.109375" style="1"/>
    <col min="14341" max="14342" width="18.33203125" style="1" customWidth="1"/>
    <col min="14343" max="14343" width="16.88671875" style="1" customWidth="1"/>
    <col min="14344" max="14344" width="16.33203125" style="1" customWidth="1"/>
    <col min="14345" max="14345" width="15.6640625" style="1" customWidth="1"/>
    <col min="14346" max="14346" width="18.5546875" style="1" customWidth="1"/>
    <col min="14347" max="14347" width="17.44140625" style="1" customWidth="1"/>
    <col min="14348" max="14348" width="16.88671875" style="1" customWidth="1"/>
    <col min="14349" max="14349" width="15" style="1" customWidth="1"/>
    <col min="14350" max="14350" width="16.109375" style="1" customWidth="1"/>
    <col min="14351" max="14351" width="33.5546875" style="1" customWidth="1"/>
    <col min="14352" max="14352" width="21" style="1" customWidth="1"/>
    <col min="14353" max="14353" width="9.109375" style="1"/>
    <col min="14354" max="14354" width="10.33203125" style="1" customWidth="1"/>
    <col min="14355" max="14592" width="9.109375" style="1"/>
    <col min="14593" max="14593" width="1.44140625" style="1" customWidth="1"/>
    <col min="14594" max="14594" width="58.44140625" style="1" customWidth="1"/>
    <col min="14595" max="14595" width="14.88671875" style="1" customWidth="1"/>
    <col min="14596" max="14596" width="9.109375" style="1"/>
    <col min="14597" max="14598" width="18.33203125" style="1" customWidth="1"/>
    <col min="14599" max="14599" width="16.88671875" style="1" customWidth="1"/>
    <col min="14600" max="14600" width="16.33203125" style="1" customWidth="1"/>
    <col min="14601" max="14601" width="15.6640625" style="1" customWidth="1"/>
    <col min="14602" max="14602" width="18.5546875" style="1" customWidth="1"/>
    <col min="14603" max="14603" width="17.44140625" style="1" customWidth="1"/>
    <col min="14604" max="14604" width="16.88671875" style="1" customWidth="1"/>
    <col min="14605" max="14605" width="15" style="1" customWidth="1"/>
    <col min="14606" max="14606" width="16.109375" style="1" customWidth="1"/>
    <col min="14607" max="14607" width="33.5546875" style="1" customWidth="1"/>
    <col min="14608" max="14608" width="21" style="1" customWidth="1"/>
    <col min="14609" max="14609" width="9.109375" style="1"/>
    <col min="14610" max="14610" width="10.33203125" style="1" customWidth="1"/>
    <col min="14611" max="14848" width="9.109375" style="1"/>
    <col min="14849" max="14849" width="1.44140625" style="1" customWidth="1"/>
    <col min="14850" max="14850" width="58.44140625" style="1" customWidth="1"/>
    <col min="14851" max="14851" width="14.88671875" style="1" customWidth="1"/>
    <col min="14852" max="14852" width="9.109375" style="1"/>
    <col min="14853" max="14854" width="18.33203125" style="1" customWidth="1"/>
    <col min="14855" max="14855" width="16.88671875" style="1" customWidth="1"/>
    <col min="14856" max="14856" width="16.33203125" style="1" customWidth="1"/>
    <col min="14857" max="14857" width="15.6640625" style="1" customWidth="1"/>
    <col min="14858" max="14858" width="18.5546875" style="1" customWidth="1"/>
    <col min="14859" max="14859" width="17.44140625" style="1" customWidth="1"/>
    <col min="14860" max="14860" width="16.88671875" style="1" customWidth="1"/>
    <col min="14861" max="14861" width="15" style="1" customWidth="1"/>
    <col min="14862" max="14862" width="16.109375" style="1" customWidth="1"/>
    <col min="14863" max="14863" width="33.5546875" style="1" customWidth="1"/>
    <col min="14864" max="14864" width="21" style="1" customWidth="1"/>
    <col min="14865" max="14865" width="9.109375" style="1"/>
    <col min="14866" max="14866" width="10.33203125" style="1" customWidth="1"/>
    <col min="14867" max="15104" width="9.109375" style="1"/>
    <col min="15105" max="15105" width="1.44140625" style="1" customWidth="1"/>
    <col min="15106" max="15106" width="58.44140625" style="1" customWidth="1"/>
    <col min="15107" max="15107" width="14.88671875" style="1" customWidth="1"/>
    <col min="15108" max="15108" width="9.109375" style="1"/>
    <col min="15109" max="15110" width="18.33203125" style="1" customWidth="1"/>
    <col min="15111" max="15111" width="16.88671875" style="1" customWidth="1"/>
    <col min="15112" max="15112" width="16.33203125" style="1" customWidth="1"/>
    <col min="15113" max="15113" width="15.6640625" style="1" customWidth="1"/>
    <col min="15114" max="15114" width="18.5546875" style="1" customWidth="1"/>
    <col min="15115" max="15115" width="17.44140625" style="1" customWidth="1"/>
    <col min="15116" max="15116" width="16.88671875" style="1" customWidth="1"/>
    <col min="15117" max="15117" width="15" style="1" customWidth="1"/>
    <col min="15118" max="15118" width="16.109375" style="1" customWidth="1"/>
    <col min="15119" max="15119" width="33.5546875" style="1" customWidth="1"/>
    <col min="15120" max="15120" width="21" style="1" customWidth="1"/>
    <col min="15121" max="15121" width="9.109375" style="1"/>
    <col min="15122" max="15122" width="10.33203125" style="1" customWidth="1"/>
    <col min="15123" max="15360" width="9.109375" style="1"/>
    <col min="15361" max="15361" width="1.44140625" style="1" customWidth="1"/>
    <col min="15362" max="15362" width="58.44140625" style="1" customWidth="1"/>
    <col min="15363" max="15363" width="14.88671875" style="1" customWidth="1"/>
    <col min="15364" max="15364" width="9.109375" style="1"/>
    <col min="15365" max="15366" width="18.33203125" style="1" customWidth="1"/>
    <col min="15367" max="15367" width="16.88671875" style="1" customWidth="1"/>
    <col min="15368" max="15368" width="16.33203125" style="1" customWidth="1"/>
    <col min="15369" max="15369" width="15.6640625" style="1" customWidth="1"/>
    <col min="15370" max="15370" width="18.5546875" style="1" customWidth="1"/>
    <col min="15371" max="15371" width="17.44140625" style="1" customWidth="1"/>
    <col min="15372" max="15372" width="16.88671875" style="1" customWidth="1"/>
    <col min="15373" max="15373" width="15" style="1" customWidth="1"/>
    <col min="15374" max="15374" width="16.109375" style="1" customWidth="1"/>
    <col min="15375" max="15375" width="33.5546875" style="1" customWidth="1"/>
    <col min="15376" max="15376" width="21" style="1" customWidth="1"/>
    <col min="15377" max="15377" width="9.109375" style="1"/>
    <col min="15378" max="15378" width="10.33203125" style="1" customWidth="1"/>
    <col min="15379" max="15616" width="9.109375" style="1"/>
    <col min="15617" max="15617" width="1.44140625" style="1" customWidth="1"/>
    <col min="15618" max="15618" width="58.44140625" style="1" customWidth="1"/>
    <col min="15619" max="15619" width="14.88671875" style="1" customWidth="1"/>
    <col min="15620" max="15620" width="9.109375" style="1"/>
    <col min="15621" max="15622" width="18.33203125" style="1" customWidth="1"/>
    <col min="15623" max="15623" width="16.88671875" style="1" customWidth="1"/>
    <col min="15624" max="15624" width="16.33203125" style="1" customWidth="1"/>
    <col min="15625" max="15625" width="15.6640625" style="1" customWidth="1"/>
    <col min="15626" max="15626" width="18.5546875" style="1" customWidth="1"/>
    <col min="15627" max="15627" width="17.44140625" style="1" customWidth="1"/>
    <col min="15628" max="15628" width="16.88671875" style="1" customWidth="1"/>
    <col min="15629" max="15629" width="15" style="1" customWidth="1"/>
    <col min="15630" max="15630" width="16.109375" style="1" customWidth="1"/>
    <col min="15631" max="15631" width="33.5546875" style="1" customWidth="1"/>
    <col min="15632" max="15632" width="21" style="1" customWidth="1"/>
    <col min="15633" max="15633" width="9.109375" style="1"/>
    <col min="15634" max="15634" width="10.33203125" style="1" customWidth="1"/>
    <col min="15635" max="15872" width="9.109375" style="1"/>
    <col min="15873" max="15873" width="1.44140625" style="1" customWidth="1"/>
    <col min="15874" max="15874" width="58.44140625" style="1" customWidth="1"/>
    <col min="15875" max="15875" width="14.88671875" style="1" customWidth="1"/>
    <col min="15876" max="15876" width="9.109375" style="1"/>
    <col min="15877" max="15878" width="18.33203125" style="1" customWidth="1"/>
    <col min="15879" max="15879" width="16.88671875" style="1" customWidth="1"/>
    <col min="15880" max="15880" width="16.33203125" style="1" customWidth="1"/>
    <col min="15881" max="15881" width="15.6640625" style="1" customWidth="1"/>
    <col min="15882" max="15882" width="18.5546875" style="1" customWidth="1"/>
    <col min="15883" max="15883" width="17.44140625" style="1" customWidth="1"/>
    <col min="15884" max="15884" width="16.88671875" style="1" customWidth="1"/>
    <col min="15885" max="15885" width="15" style="1" customWidth="1"/>
    <col min="15886" max="15886" width="16.109375" style="1" customWidth="1"/>
    <col min="15887" max="15887" width="33.5546875" style="1" customWidth="1"/>
    <col min="15888" max="15888" width="21" style="1" customWidth="1"/>
    <col min="15889" max="15889" width="9.109375" style="1"/>
    <col min="15890" max="15890" width="10.33203125" style="1" customWidth="1"/>
    <col min="15891" max="16128" width="9.109375" style="1"/>
    <col min="16129" max="16129" width="1.44140625" style="1" customWidth="1"/>
    <col min="16130" max="16130" width="58.44140625" style="1" customWidth="1"/>
    <col min="16131" max="16131" width="14.88671875" style="1" customWidth="1"/>
    <col min="16132" max="16132" width="9.109375" style="1"/>
    <col min="16133" max="16134" width="18.33203125" style="1" customWidth="1"/>
    <col min="16135" max="16135" width="16.88671875" style="1" customWidth="1"/>
    <col min="16136" max="16136" width="16.33203125" style="1" customWidth="1"/>
    <col min="16137" max="16137" width="15.6640625" style="1" customWidth="1"/>
    <col min="16138" max="16138" width="18.5546875" style="1" customWidth="1"/>
    <col min="16139" max="16139" width="17.44140625" style="1" customWidth="1"/>
    <col min="16140" max="16140" width="16.88671875" style="1" customWidth="1"/>
    <col min="16141" max="16141" width="15" style="1" customWidth="1"/>
    <col min="16142" max="16142" width="16.109375" style="1" customWidth="1"/>
    <col min="16143" max="16143" width="33.5546875" style="1" customWidth="1"/>
    <col min="16144" max="16144" width="21" style="1" customWidth="1"/>
    <col min="16145" max="16145" width="9.109375" style="1"/>
    <col min="16146" max="16146" width="10.33203125" style="1" customWidth="1"/>
    <col min="16147" max="16384" width="9.109375" style="1"/>
  </cols>
  <sheetData>
    <row r="1" spans="2:15" ht="7.5" customHeight="1" x14ac:dyDescent="0.35"/>
    <row r="2" spans="2:15" ht="20.399999999999999" x14ac:dyDescent="0.35">
      <c r="O2" s="2" t="s">
        <v>0</v>
      </c>
    </row>
    <row r="4" spans="2:15" ht="92.25" customHeight="1" x14ac:dyDescent="0.35">
      <c r="B4" s="114" t="s">
        <v>1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3"/>
    </row>
    <row r="6" spans="2:15" ht="51" customHeight="1" x14ac:dyDescent="0.35">
      <c r="B6" s="4" t="s">
        <v>2</v>
      </c>
      <c r="C6" s="116" t="s">
        <v>3</v>
      </c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2:15" x14ac:dyDescent="0.35">
      <c r="B7" s="4" t="s">
        <v>4</v>
      </c>
      <c r="C7" s="116" t="s">
        <v>5</v>
      </c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</row>
    <row r="8" spans="2:15" x14ac:dyDescent="0.35">
      <c r="B8" s="4" t="s">
        <v>6</v>
      </c>
      <c r="C8" s="116" t="s">
        <v>7</v>
      </c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</row>
    <row r="9" spans="2:15" x14ac:dyDescent="0.35">
      <c r="B9" s="4"/>
    </row>
    <row r="10" spans="2:15" ht="25.2" x14ac:dyDescent="0.45">
      <c r="B10" s="4" t="s">
        <v>8</v>
      </c>
      <c r="H10" s="5"/>
      <c r="I10" s="5"/>
      <c r="J10" s="6" t="s">
        <v>9</v>
      </c>
      <c r="K10" s="7"/>
      <c r="L10" s="7"/>
    </row>
    <row r="11" spans="2:15" ht="25.2" x14ac:dyDescent="0.45">
      <c r="B11" s="4" t="s">
        <v>10</v>
      </c>
      <c r="H11" s="5"/>
      <c r="I11" s="5"/>
      <c r="J11" s="117">
        <v>2801108200</v>
      </c>
      <c r="K11" s="118"/>
      <c r="L11" s="118"/>
    </row>
    <row r="12" spans="2:15" ht="25.2" x14ac:dyDescent="0.45">
      <c r="B12" s="4" t="s">
        <v>11</v>
      </c>
      <c r="H12" s="5"/>
      <c r="I12" s="5"/>
      <c r="J12" s="6" t="s">
        <v>12</v>
      </c>
      <c r="K12" s="7"/>
      <c r="L12" s="7"/>
    </row>
    <row r="13" spans="2:15" ht="25.2" x14ac:dyDescent="0.45">
      <c r="B13" s="4" t="s">
        <v>13</v>
      </c>
      <c r="H13" s="5"/>
      <c r="I13" s="5"/>
      <c r="J13" s="6" t="s">
        <v>14</v>
      </c>
      <c r="K13" s="7"/>
      <c r="L13" s="7"/>
    </row>
    <row r="14" spans="2:15" ht="25.2" x14ac:dyDescent="0.45">
      <c r="B14" s="4" t="s">
        <v>15</v>
      </c>
      <c r="H14" s="5"/>
      <c r="I14" s="5"/>
      <c r="J14" s="6" t="s">
        <v>74</v>
      </c>
      <c r="K14" s="7"/>
      <c r="L14" s="7"/>
    </row>
    <row r="15" spans="2:15" ht="11.25" customHeight="1" x14ac:dyDescent="0.35">
      <c r="H15" s="5"/>
      <c r="I15" s="5"/>
      <c r="J15" s="5"/>
      <c r="K15" s="5"/>
      <c r="L15" s="5"/>
      <c r="M15" s="5"/>
      <c r="O15" s="8"/>
    </row>
    <row r="16" spans="2:15" ht="32.25" customHeight="1" x14ac:dyDescent="0.35">
      <c r="B16" s="122" t="s">
        <v>16</v>
      </c>
      <c r="C16" s="122" t="s">
        <v>17</v>
      </c>
      <c r="D16" s="122" t="s">
        <v>18</v>
      </c>
      <c r="E16" s="122" t="s">
        <v>76</v>
      </c>
      <c r="F16" s="122" t="s">
        <v>19</v>
      </c>
      <c r="G16" s="121" t="s">
        <v>20</v>
      </c>
      <c r="H16" s="121"/>
      <c r="I16" s="121"/>
      <c r="J16" s="122" t="s">
        <v>75</v>
      </c>
      <c r="K16" s="122" t="s">
        <v>21</v>
      </c>
      <c r="L16" s="121" t="s">
        <v>22</v>
      </c>
      <c r="M16" s="121"/>
      <c r="N16" s="121"/>
      <c r="O16" s="122" t="s">
        <v>23</v>
      </c>
    </row>
    <row r="17" spans="2:18" ht="162" customHeight="1" x14ac:dyDescent="0.35">
      <c r="B17" s="123"/>
      <c r="C17" s="123"/>
      <c r="D17" s="123"/>
      <c r="E17" s="123"/>
      <c r="F17" s="123"/>
      <c r="G17" s="113" t="s">
        <v>24</v>
      </c>
      <c r="H17" s="113" t="s">
        <v>25</v>
      </c>
      <c r="I17" s="113" t="s">
        <v>26</v>
      </c>
      <c r="J17" s="123"/>
      <c r="K17" s="123"/>
      <c r="L17" s="113" t="s">
        <v>24</v>
      </c>
      <c r="M17" s="113" t="s">
        <v>25</v>
      </c>
      <c r="N17" s="113" t="s">
        <v>26</v>
      </c>
      <c r="O17" s="123"/>
    </row>
    <row r="18" spans="2:18" ht="14.25" customHeight="1" x14ac:dyDescent="0.35">
      <c r="B18" s="9">
        <v>1</v>
      </c>
      <c r="C18" s="9">
        <v>2</v>
      </c>
      <c r="D18" s="9">
        <v>3</v>
      </c>
      <c r="E18" s="9">
        <v>4</v>
      </c>
      <c r="F18" s="9">
        <v>5</v>
      </c>
      <c r="G18" s="9">
        <v>6</v>
      </c>
      <c r="H18" s="9">
        <v>7</v>
      </c>
      <c r="I18" s="9">
        <v>8</v>
      </c>
      <c r="J18" s="9">
        <v>9</v>
      </c>
      <c r="K18" s="9">
        <v>10</v>
      </c>
      <c r="L18" s="9">
        <v>11</v>
      </c>
      <c r="M18" s="9">
        <v>12</v>
      </c>
      <c r="N18" s="9">
        <v>13</v>
      </c>
      <c r="O18" s="9">
        <v>14</v>
      </c>
    </row>
    <row r="19" spans="2:18" ht="69.599999999999994" x14ac:dyDescent="0.35">
      <c r="B19" s="10" t="s">
        <v>27</v>
      </c>
      <c r="C19" s="11" t="s">
        <v>28</v>
      </c>
      <c r="D19" s="11" t="s">
        <v>29</v>
      </c>
      <c r="E19" s="29">
        <v>19499358.037223302</v>
      </c>
      <c r="F19" s="29">
        <v>1277044.79971844</v>
      </c>
      <c r="G19" s="30">
        <v>1267472.1815009399</v>
      </c>
      <c r="H19" s="30">
        <v>1133.0382175</v>
      </c>
      <c r="I19" s="30">
        <f>F19-G19-H19</f>
        <v>8439.58000000016</v>
      </c>
      <c r="J19" s="29">
        <v>18862196.8920031</v>
      </c>
      <c r="K19" s="29">
        <v>1273000.0811962499</v>
      </c>
      <c r="L19" s="30">
        <v>1257219.755361547</v>
      </c>
      <c r="M19" s="30">
        <v>5653.7258346999997</v>
      </c>
      <c r="N19" s="30">
        <f>K19-L19-M19</f>
        <v>10126.600000002934</v>
      </c>
      <c r="O19" s="119" t="s">
        <v>30</v>
      </c>
      <c r="P19" s="12"/>
    </row>
    <row r="20" spans="2:18" ht="92.25" customHeight="1" x14ac:dyDescent="0.35">
      <c r="B20" s="10" t="s">
        <v>31</v>
      </c>
      <c r="C20" s="11" t="s">
        <v>28</v>
      </c>
      <c r="D20" s="11" t="s">
        <v>32</v>
      </c>
      <c r="E20" s="29">
        <v>20597468</v>
      </c>
      <c r="F20" s="29">
        <v>1145177.75</v>
      </c>
      <c r="G20" s="29">
        <v>1134937.8699999999</v>
      </c>
      <c r="H20" s="29">
        <v>4940.6299999999992</v>
      </c>
      <c r="I20" s="30">
        <f>F20-G20-H20</f>
        <v>5299.2500000001219</v>
      </c>
      <c r="J20" s="29">
        <v>19456331.681189999</v>
      </c>
      <c r="K20" s="29">
        <v>1073425.56</v>
      </c>
      <c r="L20" s="29">
        <v>1031400.79</v>
      </c>
      <c r="M20" s="29">
        <v>4718.96</v>
      </c>
      <c r="N20" s="30">
        <f>K20-L20-M20</f>
        <v>37305.810000000019</v>
      </c>
      <c r="O20" s="120"/>
      <c r="P20" s="12"/>
    </row>
    <row r="21" spans="2:18" x14ac:dyDescent="0.35">
      <c r="B21" s="10" t="s">
        <v>33</v>
      </c>
      <c r="C21" s="11" t="s">
        <v>28</v>
      </c>
      <c r="D21" s="11" t="s">
        <v>34</v>
      </c>
      <c r="E21" s="29">
        <f t="shared" ref="E21:N21" si="0">E19-E20</f>
        <v>-1098109.9627766982</v>
      </c>
      <c r="F21" s="29">
        <f t="shared" si="0"/>
        <v>131867.04971844004</v>
      </c>
      <c r="G21" s="30">
        <f t="shared" si="0"/>
        <v>132534.31150094001</v>
      </c>
      <c r="H21" s="30">
        <f t="shared" si="0"/>
        <v>-3807.5917824999992</v>
      </c>
      <c r="I21" s="30">
        <f t="shared" si="0"/>
        <v>3140.3300000000381</v>
      </c>
      <c r="J21" s="29">
        <f t="shared" si="0"/>
        <v>-594134.78918689862</v>
      </c>
      <c r="K21" s="29">
        <f t="shared" si="0"/>
        <v>199574.52119624987</v>
      </c>
      <c r="L21" s="30">
        <f t="shared" si="0"/>
        <v>225818.96536154696</v>
      </c>
      <c r="M21" s="30">
        <f t="shared" si="0"/>
        <v>934.76583469999969</v>
      </c>
      <c r="N21" s="30">
        <f t="shared" si="0"/>
        <v>-27179.209999997085</v>
      </c>
      <c r="O21" s="113" t="s">
        <v>35</v>
      </c>
      <c r="P21" s="12"/>
    </row>
    <row r="22" spans="2:18" x14ac:dyDescent="0.35">
      <c r="B22" s="13" t="s">
        <v>36</v>
      </c>
      <c r="C22" s="14" t="s">
        <v>28</v>
      </c>
      <c r="D22" s="14" t="s">
        <v>37</v>
      </c>
      <c r="E22" s="29">
        <v>713.33</v>
      </c>
      <c r="F22" s="29">
        <v>0</v>
      </c>
      <c r="G22" s="29">
        <v>0</v>
      </c>
      <c r="H22" s="29">
        <v>0</v>
      </c>
      <c r="I22" s="30">
        <f>F22-G22-H22</f>
        <v>0</v>
      </c>
      <c r="J22" s="29">
        <v>674.46000000000299</v>
      </c>
      <c r="K22" s="29">
        <v>0</v>
      </c>
      <c r="L22" s="29">
        <v>0</v>
      </c>
      <c r="M22" s="29">
        <v>0</v>
      </c>
      <c r="N22" s="30">
        <f>K22-L22-M22</f>
        <v>0</v>
      </c>
      <c r="O22" s="113" t="s">
        <v>38</v>
      </c>
      <c r="P22" s="12"/>
    </row>
    <row r="23" spans="2:18" x14ac:dyDescent="0.35">
      <c r="B23" s="13" t="s">
        <v>39</v>
      </c>
      <c r="C23" s="14" t="s">
        <v>28</v>
      </c>
      <c r="D23" s="14" t="s">
        <v>40</v>
      </c>
      <c r="E23" s="29" t="s">
        <v>35</v>
      </c>
      <c r="F23" s="29" t="s">
        <v>35</v>
      </c>
      <c r="G23" s="30" t="s">
        <v>35</v>
      </c>
      <c r="H23" s="30" t="s">
        <v>35</v>
      </c>
      <c r="I23" s="30" t="s">
        <v>35</v>
      </c>
      <c r="J23" s="29" t="s">
        <v>35</v>
      </c>
      <c r="K23" s="29" t="s">
        <v>35</v>
      </c>
      <c r="L23" s="30" t="s">
        <v>35</v>
      </c>
      <c r="M23" s="30" t="s">
        <v>35</v>
      </c>
      <c r="N23" s="30" t="s">
        <v>35</v>
      </c>
      <c r="O23" s="113" t="s">
        <v>35</v>
      </c>
      <c r="P23" s="12"/>
    </row>
    <row r="24" spans="2:18" x14ac:dyDescent="0.35">
      <c r="B24" s="10" t="s">
        <v>41</v>
      </c>
      <c r="C24" s="11" t="s">
        <v>28</v>
      </c>
      <c r="D24" s="11" t="s">
        <v>42</v>
      </c>
      <c r="E24" s="29">
        <f t="shared" ref="E24:N24" si="1">E21-E22</f>
        <v>-1098823.2927766982</v>
      </c>
      <c r="F24" s="29">
        <f t="shared" si="1"/>
        <v>131867.04971844004</v>
      </c>
      <c r="G24" s="30">
        <f t="shared" si="1"/>
        <v>132534.31150094001</v>
      </c>
      <c r="H24" s="30">
        <f t="shared" si="1"/>
        <v>-3807.5917824999992</v>
      </c>
      <c r="I24" s="30">
        <f t="shared" si="1"/>
        <v>3140.3300000000381</v>
      </c>
      <c r="J24" s="29">
        <f t="shared" si="1"/>
        <v>-594809.24918689858</v>
      </c>
      <c r="K24" s="29">
        <f t="shared" si="1"/>
        <v>199574.52119624987</v>
      </c>
      <c r="L24" s="30">
        <f t="shared" si="1"/>
        <v>225818.96536154696</v>
      </c>
      <c r="M24" s="30">
        <f t="shared" si="1"/>
        <v>934.76583469999969</v>
      </c>
      <c r="N24" s="30">
        <f t="shared" si="1"/>
        <v>-27179.209999997085</v>
      </c>
      <c r="O24" s="113" t="s">
        <v>35</v>
      </c>
      <c r="P24" s="12"/>
    </row>
    <row r="25" spans="2:18" x14ac:dyDescent="0.35">
      <c r="B25" s="13" t="s">
        <v>43</v>
      </c>
      <c r="C25" s="14" t="s">
        <v>28</v>
      </c>
      <c r="D25" s="14" t="s">
        <v>44</v>
      </c>
      <c r="E25" s="29">
        <v>1194.9734599999999</v>
      </c>
      <c r="F25" s="29">
        <v>0.7</v>
      </c>
      <c r="G25" s="30">
        <v>0</v>
      </c>
      <c r="H25" s="30">
        <v>0</v>
      </c>
      <c r="I25" s="30">
        <f>F25-G25-H25</f>
        <v>0.7</v>
      </c>
      <c r="J25" s="29">
        <v>636.88</v>
      </c>
      <c r="K25" s="29">
        <v>1.64</v>
      </c>
      <c r="L25" s="30">
        <v>0</v>
      </c>
      <c r="M25" s="30">
        <v>0</v>
      </c>
      <c r="N25" s="30">
        <f>K25-L25-M25</f>
        <v>1.64</v>
      </c>
      <c r="O25" s="113" t="s">
        <v>38</v>
      </c>
      <c r="P25" s="12"/>
    </row>
    <row r="26" spans="2:18" ht="54" x14ac:dyDescent="0.35">
      <c r="B26" s="13" t="s">
        <v>45</v>
      </c>
      <c r="C26" s="14" t="s">
        <v>28</v>
      </c>
      <c r="D26" s="14" t="s">
        <v>46</v>
      </c>
      <c r="E26" s="29">
        <f>'1.2. ЮЯЭС'!E47</f>
        <v>764300.73</v>
      </c>
      <c r="F26" s="29">
        <f>'1.2. ЮЯЭС'!F47</f>
        <v>12565.99</v>
      </c>
      <c r="G26" s="30">
        <f>'1.2. ЮЯЭС'!G47</f>
        <v>12453.3472026255</v>
      </c>
      <c r="H26" s="30">
        <f>'1.2. ЮЯЭС'!H47</f>
        <v>112.64279737451901</v>
      </c>
      <c r="I26" s="30">
        <f>F26-G26-H26</f>
        <v>-1.9582557797548361E-11</v>
      </c>
      <c r="J26" s="29">
        <f>'1.2. ЮЯЭС'!K47</f>
        <v>562011.72</v>
      </c>
      <c r="K26" s="29">
        <f>'1.2. ЮЯЭС'!L47</f>
        <v>15019.06</v>
      </c>
      <c r="L26" s="30">
        <f>'1.2. ЮЯЭС'!M47</f>
        <v>15014.5603232679</v>
      </c>
      <c r="M26" s="30">
        <f>'1.2. ЮЯЭС'!N47</f>
        <v>4.4996767321207001</v>
      </c>
      <c r="N26" s="30">
        <f>K26-L26-M26</f>
        <v>-2.1667112548584555E-11</v>
      </c>
      <c r="O26" s="113" t="s">
        <v>47</v>
      </c>
      <c r="P26" s="12"/>
    </row>
    <row r="27" spans="2:18" ht="65.099999999999994" customHeight="1" x14ac:dyDescent="0.35">
      <c r="B27" s="13" t="s">
        <v>48</v>
      </c>
      <c r="C27" s="14" t="s">
        <v>28</v>
      </c>
      <c r="D27" s="14" t="s">
        <v>49</v>
      </c>
      <c r="E27" s="29">
        <v>2703090.4824700002</v>
      </c>
      <c r="F27" s="29">
        <v>4621.8959999999997</v>
      </c>
      <c r="G27" s="30">
        <v>2726.9</v>
      </c>
      <c r="H27" s="30">
        <v>0</v>
      </c>
      <c r="I27" s="30">
        <f>F27-G27-H27</f>
        <v>1894.9959999999996</v>
      </c>
      <c r="J27" s="29">
        <v>3806484.5130000003</v>
      </c>
      <c r="K27" s="29">
        <v>7479.41</v>
      </c>
      <c r="L27" s="30">
        <v>66.8</v>
      </c>
      <c r="M27" s="30">
        <v>0</v>
      </c>
      <c r="N27" s="30">
        <f>K27-L27-M27</f>
        <v>7412.61</v>
      </c>
      <c r="O27" s="119" t="s">
        <v>50</v>
      </c>
      <c r="P27" s="12"/>
      <c r="R27" s="15"/>
    </row>
    <row r="28" spans="2:18" ht="65.099999999999994" customHeight="1" x14ac:dyDescent="0.35">
      <c r="B28" s="13" t="s">
        <v>51</v>
      </c>
      <c r="C28" s="14" t="s">
        <v>28</v>
      </c>
      <c r="D28" s="14" t="s">
        <v>52</v>
      </c>
      <c r="E28" s="29">
        <v>347891.98438812001</v>
      </c>
      <c r="F28" s="29">
        <v>17938.0368230647</v>
      </c>
      <c r="G28" s="30">
        <v>13503.091053313237</v>
      </c>
      <c r="H28" s="30">
        <v>0</v>
      </c>
      <c r="I28" s="30">
        <f>F28-G28-H28</f>
        <v>4434.9457697514626</v>
      </c>
      <c r="J28" s="29">
        <v>3774180.42427566</v>
      </c>
      <c r="K28" s="29">
        <v>28330.527406036003</v>
      </c>
      <c r="L28" s="30">
        <v>20849.959174999902</v>
      </c>
      <c r="M28" s="30">
        <v>0</v>
      </c>
      <c r="N28" s="30">
        <f>K28-L28-M28</f>
        <v>7480.5682310361008</v>
      </c>
      <c r="O28" s="120"/>
      <c r="P28" s="12"/>
      <c r="R28" s="15"/>
    </row>
    <row r="29" spans="2:18" x14ac:dyDescent="0.35">
      <c r="B29" s="10" t="s">
        <v>53</v>
      </c>
      <c r="C29" s="11" t="s">
        <v>28</v>
      </c>
      <c r="D29" s="11" t="s">
        <v>54</v>
      </c>
      <c r="E29" s="29">
        <f t="shared" ref="E29:N29" si="2">E24+E25+E27-E26-E28</f>
        <v>493269.44876518194</v>
      </c>
      <c r="F29" s="29">
        <f t="shared" si="2"/>
        <v>105985.61889537536</v>
      </c>
      <c r="G29" s="30">
        <f t="shared" si="2"/>
        <v>109304.77324500126</v>
      </c>
      <c r="H29" s="30">
        <f t="shared" si="2"/>
        <v>-3920.2345798745182</v>
      </c>
      <c r="I29" s="30">
        <f t="shared" si="2"/>
        <v>601.0802302485954</v>
      </c>
      <c r="J29" s="29">
        <f t="shared" si="2"/>
        <v>-1123880.0004625581</v>
      </c>
      <c r="K29" s="29">
        <f t="shared" si="2"/>
        <v>163705.98379021388</v>
      </c>
      <c r="L29" s="30">
        <f t="shared" si="2"/>
        <v>190021.24586327912</v>
      </c>
      <c r="M29" s="30">
        <f t="shared" si="2"/>
        <v>930.26615796787894</v>
      </c>
      <c r="N29" s="30">
        <f t="shared" si="2"/>
        <v>-27245.528231033164</v>
      </c>
      <c r="O29" s="113" t="s">
        <v>35</v>
      </c>
      <c r="P29" s="12"/>
    </row>
    <row r="30" spans="2:18" ht="34.799999999999997" x14ac:dyDescent="0.35">
      <c r="B30" s="10" t="s">
        <v>55</v>
      </c>
      <c r="C30" s="11" t="s">
        <v>28</v>
      </c>
      <c r="D30" s="11" t="s">
        <v>56</v>
      </c>
      <c r="E30" s="29">
        <f>'1.2. ЮЯЭС'!E55</f>
        <v>182307.87000000002</v>
      </c>
      <c r="F30" s="29">
        <f>'1.2. ЮЯЭС'!F55</f>
        <v>31997.35</v>
      </c>
      <c r="G30" s="30">
        <f>'1.2. ЮЯЭС'!G55</f>
        <v>32283.1</v>
      </c>
      <c r="H30" s="30">
        <f>'1.2. ЮЯЭС'!H55</f>
        <v>-1203.72</v>
      </c>
      <c r="I30" s="30">
        <f>F30-G30-H30</f>
        <v>917.97</v>
      </c>
      <c r="J30" s="29">
        <f>'1.2. ЮЯЭС'!K55</f>
        <v>-105201.99804051896</v>
      </c>
      <c r="K30" s="29">
        <f>'1.2. ЮЯЭС'!L55</f>
        <v>48819.595545648182</v>
      </c>
      <c r="L30" s="30">
        <f>'1.2. ЮЯЭС'!M55</f>
        <v>58533.006419135803</v>
      </c>
      <c r="M30" s="30">
        <f>'1.2. ЮЯЭС'!N55</f>
        <v>-101.0847826726</v>
      </c>
      <c r="N30" s="30">
        <f>K30-L30-M30</f>
        <v>-9612.3260908150205</v>
      </c>
      <c r="O30" s="113"/>
      <c r="P30" s="12"/>
    </row>
    <row r="31" spans="2:18" x14ac:dyDescent="0.35">
      <c r="B31" s="10" t="s">
        <v>57</v>
      </c>
      <c r="C31" s="11" t="s">
        <v>28</v>
      </c>
      <c r="D31" s="11" t="s">
        <v>58</v>
      </c>
      <c r="E31" s="29">
        <f t="shared" ref="E31:N31" si="3">E29-E30</f>
        <v>310961.57876518194</v>
      </c>
      <c r="F31" s="29">
        <f t="shared" si="3"/>
        <v>73988.268895375368</v>
      </c>
      <c r="G31" s="30">
        <f t="shared" si="3"/>
        <v>77021.673245001264</v>
      </c>
      <c r="H31" s="30">
        <f t="shared" si="3"/>
        <v>-2716.5145798745179</v>
      </c>
      <c r="I31" s="30">
        <f t="shared" si="3"/>
        <v>-316.88976975140463</v>
      </c>
      <c r="J31" s="29">
        <f t="shared" si="3"/>
        <v>-1018678.0024220392</v>
      </c>
      <c r="K31" s="29">
        <f t="shared" si="3"/>
        <v>114886.38824456569</v>
      </c>
      <c r="L31" s="30">
        <f t="shared" si="3"/>
        <v>131488.23944414331</v>
      </c>
      <c r="M31" s="30">
        <f t="shared" si="3"/>
        <v>1031.3509406404789</v>
      </c>
      <c r="N31" s="30">
        <f t="shared" si="3"/>
        <v>-17633.202140218142</v>
      </c>
      <c r="O31" s="113" t="s">
        <v>35</v>
      </c>
      <c r="P31" s="12"/>
    </row>
    <row r="32" spans="2:18" x14ac:dyDescent="0.35">
      <c r="B32" s="10" t="s">
        <v>59</v>
      </c>
      <c r="C32" s="14"/>
      <c r="D32" s="14"/>
      <c r="E32" s="31"/>
      <c r="F32" s="31"/>
      <c r="G32" s="32"/>
      <c r="H32" s="32"/>
      <c r="I32" s="32"/>
      <c r="J32" s="33"/>
      <c r="K32" s="31"/>
      <c r="L32" s="32"/>
      <c r="M32" s="32"/>
      <c r="N32" s="32"/>
      <c r="O32" s="14"/>
      <c r="P32" s="12"/>
    </row>
    <row r="33" spans="2:16" ht="55.5" customHeight="1" x14ac:dyDescent="0.35">
      <c r="B33" s="13" t="s">
        <v>60</v>
      </c>
      <c r="C33" s="14" t="s">
        <v>28</v>
      </c>
      <c r="D33" s="14" t="s">
        <v>61</v>
      </c>
      <c r="E33" s="29">
        <v>680.18</v>
      </c>
      <c r="F33" s="29">
        <v>60</v>
      </c>
      <c r="G33" s="29">
        <v>0</v>
      </c>
      <c r="H33" s="29">
        <v>0</v>
      </c>
      <c r="I33" s="30">
        <f>F33-G33-H33</f>
        <v>60</v>
      </c>
      <c r="J33" s="29">
        <v>3051</v>
      </c>
      <c r="K33" s="29">
        <v>21</v>
      </c>
      <c r="L33" s="29">
        <v>0</v>
      </c>
      <c r="M33" s="29">
        <v>0</v>
      </c>
      <c r="N33" s="30">
        <f>K33-L33-M33</f>
        <v>21</v>
      </c>
      <c r="O33" s="113"/>
      <c r="P33" s="12"/>
    </row>
    <row r="34" spans="2:16" ht="48.75" customHeight="1" x14ac:dyDescent="0.35">
      <c r="B34" s="13" t="s">
        <v>62</v>
      </c>
      <c r="C34" s="14" t="s">
        <v>28</v>
      </c>
      <c r="D34" s="14" t="s">
        <v>63</v>
      </c>
      <c r="E34" s="29">
        <v>29963.39241</v>
      </c>
      <c r="F34" s="29">
        <v>2723.2000000000003</v>
      </c>
      <c r="G34" s="30">
        <f>F34</f>
        <v>2723.2000000000003</v>
      </c>
      <c r="H34" s="34" t="s">
        <v>35</v>
      </c>
      <c r="I34" s="34" t="s">
        <v>35</v>
      </c>
      <c r="J34" s="29">
        <v>-8169.4000000000015</v>
      </c>
      <c r="K34" s="29">
        <v>-761.40000000000009</v>
      </c>
      <c r="L34" s="30">
        <f>K34</f>
        <v>-761.40000000000009</v>
      </c>
      <c r="M34" s="34" t="s">
        <v>35</v>
      </c>
      <c r="N34" s="34" t="s">
        <v>35</v>
      </c>
      <c r="O34" s="113" t="s">
        <v>64</v>
      </c>
      <c r="P34" s="12"/>
    </row>
    <row r="35" spans="2:16" x14ac:dyDescent="0.35">
      <c r="E35" s="16"/>
    </row>
    <row r="36" spans="2:16" x14ac:dyDescent="0.35">
      <c r="B36" s="17" t="s">
        <v>65</v>
      </c>
      <c r="K36" s="15"/>
      <c r="L36" s="15"/>
    </row>
    <row r="37" spans="2:16" ht="60.75" customHeight="1" x14ac:dyDescent="0.35">
      <c r="B37" s="116" t="s">
        <v>66</v>
      </c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</row>
    <row r="38" spans="2:16" ht="21.75" customHeight="1" x14ac:dyDescent="0.35">
      <c r="B38" s="116" t="s">
        <v>67</v>
      </c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</row>
    <row r="40" spans="2:16" x14ac:dyDescent="0.35">
      <c r="B40" s="17" t="s">
        <v>68</v>
      </c>
    </row>
    <row r="41" spans="2:16" x14ac:dyDescent="0.35">
      <c r="B41" s="18" t="s">
        <v>69</v>
      </c>
    </row>
    <row r="42" spans="2:16" x14ac:dyDescent="0.35">
      <c r="B42" s="18" t="s">
        <v>70</v>
      </c>
    </row>
    <row r="43" spans="2:16" ht="21" x14ac:dyDescent="0.4">
      <c r="J43" s="19"/>
      <c r="K43" s="19"/>
      <c r="L43" s="19"/>
      <c r="M43" s="19"/>
      <c r="N43" s="19"/>
      <c r="O43" s="19"/>
    </row>
    <row r="44" spans="2:16" ht="25.2" x14ac:dyDescent="0.45">
      <c r="B44" s="20" t="s">
        <v>71</v>
      </c>
      <c r="J44" s="19"/>
      <c r="K44" s="19"/>
      <c r="L44" s="21"/>
      <c r="M44" s="21"/>
      <c r="N44" s="22" t="s">
        <v>72</v>
      </c>
      <c r="O44" s="19"/>
    </row>
    <row r="45" spans="2:16" ht="25.2" x14ac:dyDescent="0.45">
      <c r="B45" s="20"/>
      <c r="J45" s="19"/>
      <c r="K45" s="19"/>
      <c r="L45" s="23" t="s">
        <v>73</v>
      </c>
      <c r="M45" s="23"/>
      <c r="N45" s="24"/>
      <c r="O45" s="23"/>
    </row>
    <row r="46" spans="2:16" ht="25.2" x14ac:dyDescent="0.45">
      <c r="B46" s="86" t="s">
        <v>77</v>
      </c>
      <c r="J46" s="19"/>
      <c r="K46" s="19"/>
      <c r="L46" s="21"/>
      <c r="M46" s="21"/>
      <c r="N46" s="22" t="s">
        <v>78</v>
      </c>
      <c r="O46" s="19"/>
    </row>
    <row r="47" spans="2:16" ht="21" x14ac:dyDescent="0.4">
      <c r="J47" s="19"/>
      <c r="K47" s="19"/>
      <c r="L47" s="23" t="s">
        <v>73</v>
      </c>
      <c r="M47" s="23"/>
      <c r="O47" s="23"/>
    </row>
    <row r="48" spans="2:16" s="25" customFormat="1" x14ac:dyDescent="0.35">
      <c r="D48" s="26"/>
      <c r="E48" s="27"/>
      <c r="J48" s="27"/>
    </row>
    <row r="49" spans="2:11" x14ac:dyDescent="0.35">
      <c r="D49" s="26"/>
      <c r="E49" s="27"/>
      <c r="F49" s="25"/>
      <c r="G49" s="25"/>
      <c r="H49" s="25"/>
      <c r="I49" s="25"/>
      <c r="J49" s="27"/>
      <c r="K49" s="25"/>
    </row>
    <row r="51" spans="2:11" x14ac:dyDescent="0.35">
      <c r="B51" s="28"/>
    </row>
    <row r="52" spans="2:11" x14ac:dyDescent="0.35">
      <c r="B52" s="28"/>
    </row>
    <row r="53" spans="2:11" x14ac:dyDescent="0.35">
      <c r="B53" s="28"/>
    </row>
    <row r="54" spans="2:11" x14ac:dyDescent="0.35">
      <c r="B54" s="28"/>
    </row>
    <row r="55" spans="2:11" x14ac:dyDescent="0.35">
      <c r="B55" s="28"/>
    </row>
    <row r="56" spans="2:11" x14ac:dyDescent="0.35">
      <c r="B56" s="28"/>
    </row>
    <row r="57" spans="2:11" x14ac:dyDescent="0.35">
      <c r="B57" s="28"/>
    </row>
    <row r="58" spans="2:11" x14ac:dyDescent="0.35">
      <c r="B58" s="28"/>
    </row>
    <row r="59" spans="2:11" x14ac:dyDescent="0.35">
      <c r="B59" s="28"/>
    </row>
    <row r="60" spans="2:11" x14ac:dyDescent="0.35">
      <c r="B60" s="28"/>
    </row>
    <row r="61" spans="2:11" x14ac:dyDescent="0.35">
      <c r="B61" s="28"/>
    </row>
    <row r="62" spans="2:11" x14ac:dyDescent="0.35">
      <c r="B62" s="28"/>
    </row>
    <row r="63" spans="2:11" x14ac:dyDescent="0.35">
      <c r="B63" s="28"/>
    </row>
    <row r="64" spans="2:11" x14ac:dyDescent="0.35">
      <c r="B64" s="28"/>
    </row>
    <row r="65" spans="2:2" x14ac:dyDescent="0.35">
      <c r="B65" s="28"/>
    </row>
    <row r="66" spans="2:2" x14ac:dyDescent="0.35">
      <c r="B66" s="28"/>
    </row>
  </sheetData>
  <mergeCells count="19">
    <mergeCell ref="O27:O28"/>
    <mergeCell ref="B37:O37"/>
    <mergeCell ref="B38:O38"/>
    <mergeCell ref="G16:I16"/>
    <mergeCell ref="J16:J17"/>
    <mergeCell ref="K16:K17"/>
    <mergeCell ref="L16:N16"/>
    <mergeCell ref="O16:O17"/>
    <mergeCell ref="O19:O20"/>
    <mergeCell ref="B16:B17"/>
    <mergeCell ref="C16:C17"/>
    <mergeCell ref="D16:D17"/>
    <mergeCell ref="E16:E17"/>
    <mergeCell ref="F16:F17"/>
    <mergeCell ref="B4:N4"/>
    <mergeCell ref="C6:O6"/>
    <mergeCell ref="C7:O7"/>
    <mergeCell ref="C8:O8"/>
    <mergeCell ref="J11:L11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36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01"/>
  <sheetViews>
    <sheetView showGridLines="0" tabSelected="1" view="pageBreakPreview" topLeftCell="A13" zoomScale="60" zoomScaleNormal="55" workbookViewId="0">
      <pane xSplit="4" ySplit="6" topLeftCell="E76" activePane="bottomRight" state="frozen"/>
      <selection activeCell="F42" sqref="F42"/>
      <selection pane="topRight" activeCell="F42" sqref="F42"/>
      <selection pane="bottomLeft" activeCell="F42" sqref="F42"/>
      <selection pane="bottomRight" activeCell="G80" sqref="G80"/>
    </sheetView>
  </sheetViews>
  <sheetFormatPr defaultRowHeight="18" x14ac:dyDescent="0.35"/>
  <cols>
    <col min="1" max="1" width="1.5546875" style="1" customWidth="1"/>
    <col min="2" max="2" width="72.33203125" style="1" customWidth="1"/>
    <col min="3" max="3" width="14.88671875" style="1" customWidth="1"/>
    <col min="4" max="4" width="10.6640625" style="1" customWidth="1"/>
    <col min="5" max="10" width="16.6640625" style="1" customWidth="1"/>
    <col min="11" max="11" width="18.44140625" style="1" customWidth="1"/>
    <col min="12" max="16" width="16.6640625" style="1" customWidth="1"/>
    <col min="17" max="17" width="26.88671875" style="1" customWidth="1"/>
    <col min="18" max="18" width="25.88671875" style="1" customWidth="1"/>
    <col min="19" max="256" width="9.109375" style="1"/>
    <col min="257" max="257" width="1.5546875" style="1" customWidth="1"/>
    <col min="258" max="258" width="72.33203125" style="1" customWidth="1"/>
    <col min="259" max="259" width="14.88671875" style="1" customWidth="1"/>
    <col min="260" max="260" width="10.6640625" style="1" customWidth="1"/>
    <col min="261" max="266" width="16.6640625" style="1" customWidth="1"/>
    <col min="267" max="267" width="18.44140625" style="1" customWidth="1"/>
    <col min="268" max="272" width="16.6640625" style="1" customWidth="1"/>
    <col min="273" max="273" width="26.88671875" style="1" customWidth="1"/>
    <col min="274" max="274" width="25.88671875" style="1" customWidth="1"/>
    <col min="275" max="512" width="9.109375" style="1"/>
    <col min="513" max="513" width="1.5546875" style="1" customWidth="1"/>
    <col min="514" max="514" width="72.33203125" style="1" customWidth="1"/>
    <col min="515" max="515" width="14.88671875" style="1" customWidth="1"/>
    <col min="516" max="516" width="10.6640625" style="1" customWidth="1"/>
    <col min="517" max="522" width="16.6640625" style="1" customWidth="1"/>
    <col min="523" max="523" width="18.44140625" style="1" customWidth="1"/>
    <col min="524" max="528" width="16.6640625" style="1" customWidth="1"/>
    <col min="529" max="529" width="26.88671875" style="1" customWidth="1"/>
    <col min="530" max="530" width="25.88671875" style="1" customWidth="1"/>
    <col min="531" max="768" width="9.109375" style="1"/>
    <col min="769" max="769" width="1.5546875" style="1" customWidth="1"/>
    <col min="770" max="770" width="72.33203125" style="1" customWidth="1"/>
    <col min="771" max="771" width="14.88671875" style="1" customWidth="1"/>
    <col min="772" max="772" width="10.6640625" style="1" customWidth="1"/>
    <col min="773" max="778" width="16.6640625" style="1" customWidth="1"/>
    <col min="779" max="779" width="18.44140625" style="1" customWidth="1"/>
    <col min="780" max="784" width="16.6640625" style="1" customWidth="1"/>
    <col min="785" max="785" width="26.88671875" style="1" customWidth="1"/>
    <col min="786" max="786" width="25.88671875" style="1" customWidth="1"/>
    <col min="787" max="1024" width="9.109375" style="1"/>
    <col min="1025" max="1025" width="1.5546875" style="1" customWidth="1"/>
    <col min="1026" max="1026" width="72.33203125" style="1" customWidth="1"/>
    <col min="1027" max="1027" width="14.88671875" style="1" customWidth="1"/>
    <col min="1028" max="1028" width="10.6640625" style="1" customWidth="1"/>
    <col min="1029" max="1034" width="16.6640625" style="1" customWidth="1"/>
    <col min="1035" max="1035" width="18.44140625" style="1" customWidth="1"/>
    <col min="1036" max="1040" width="16.6640625" style="1" customWidth="1"/>
    <col min="1041" max="1041" width="26.88671875" style="1" customWidth="1"/>
    <col min="1042" max="1042" width="25.88671875" style="1" customWidth="1"/>
    <col min="1043" max="1280" width="9.109375" style="1"/>
    <col min="1281" max="1281" width="1.5546875" style="1" customWidth="1"/>
    <col min="1282" max="1282" width="72.33203125" style="1" customWidth="1"/>
    <col min="1283" max="1283" width="14.88671875" style="1" customWidth="1"/>
    <col min="1284" max="1284" width="10.6640625" style="1" customWidth="1"/>
    <col min="1285" max="1290" width="16.6640625" style="1" customWidth="1"/>
    <col min="1291" max="1291" width="18.44140625" style="1" customWidth="1"/>
    <col min="1292" max="1296" width="16.6640625" style="1" customWidth="1"/>
    <col min="1297" max="1297" width="26.88671875" style="1" customWidth="1"/>
    <col min="1298" max="1298" width="25.88671875" style="1" customWidth="1"/>
    <col min="1299" max="1536" width="9.109375" style="1"/>
    <col min="1537" max="1537" width="1.5546875" style="1" customWidth="1"/>
    <col min="1538" max="1538" width="72.33203125" style="1" customWidth="1"/>
    <col min="1539" max="1539" width="14.88671875" style="1" customWidth="1"/>
    <col min="1540" max="1540" width="10.6640625" style="1" customWidth="1"/>
    <col min="1541" max="1546" width="16.6640625" style="1" customWidth="1"/>
    <col min="1547" max="1547" width="18.44140625" style="1" customWidth="1"/>
    <col min="1548" max="1552" width="16.6640625" style="1" customWidth="1"/>
    <col min="1553" max="1553" width="26.88671875" style="1" customWidth="1"/>
    <col min="1554" max="1554" width="25.88671875" style="1" customWidth="1"/>
    <col min="1555" max="1792" width="9.109375" style="1"/>
    <col min="1793" max="1793" width="1.5546875" style="1" customWidth="1"/>
    <col min="1794" max="1794" width="72.33203125" style="1" customWidth="1"/>
    <col min="1795" max="1795" width="14.88671875" style="1" customWidth="1"/>
    <col min="1796" max="1796" width="10.6640625" style="1" customWidth="1"/>
    <col min="1797" max="1802" width="16.6640625" style="1" customWidth="1"/>
    <col min="1803" max="1803" width="18.44140625" style="1" customWidth="1"/>
    <col min="1804" max="1808" width="16.6640625" style="1" customWidth="1"/>
    <col min="1809" max="1809" width="26.88671875" style="1" customWidth="1"/>
    <col min="1810" max="1810" width="25.88671875" style="1" customWidth="1"/>
    <col min="1811" max="2048" width="9.109375" style="1"/>
    <col min="2049" max="2049" width="1.5546875" style="1" customWidth="1"/>
    <col min="2050" max="2050" width="72.33203125" style="1" customWidth="1"/>
    <col min="2051" max="2051" width="14.88671875" style="1" customWidth="1"/>
    <col min="2052" max="2052" width="10.6640625" style="1" customWidth="1"/>
    <col min="2053" max="2058" width="16.6640625" style="1" customWidth="1"/>
    <col min="2059" max="2059" width="18.44140625" style="1" customWidth="1"/>
    <col min="2060" max="2064" width="16.6640625" style="1" customWidth="1"/>
    <col min="2065" max="2065" width="26.88671875" style="1" customWidth="1"/>
    <col min="2066" max="2066" width="25.88671875" style="1" customWidth="1"/>
    <col min="2067" max="2304" width="9.109375" style="1"/>
    <col min="2305" max="2305" width="1.5546875" style="1" customWidth="1"/>
    <col min="2306" max="2306" width="72.33203125" style="1" customWidth="1"/>
    <col min="2307" max="2307" width="14.88671875" style="1" customWidth="1"/>
    <col min="2308" max="2308" width="10.6640625" style="1" customWidth="1"/>
    <col min="2309" max="2314" width="16.6640625" style="1" customWidth="1"/>
    <col min="2315" max="2315" width="18.44140625" style="1" customWidth="1"/>
    <col min="2316" max="2320" width="16.6640625" style="1" customWidth="1"/>
    <col min="2321" max="2321" width="26.88671875" style="1" customWidth="1"/>
    <col min="2322" max="2322" width="25.88671875" style="1" customWidth="1"/>
    <col min="2323" max="2560" width="9.109375" style="1"/>
    <col min="2561" max="2561" width="1.5546875" style="1" customWidth="1"/>
    <col min="2562" max="2562" width="72.33203125" style="1" customWidth="1"/>
    <col min="2563" max="2563" width="14.88671875" style="1" customWidth="1"/>
    <col min="2564" max="2564" width="10.6640625" style="1" customWidth="1"/>
    <col min="2565" max="2570" width="16.6640625" style="1" customWidth="1"/>
    <col min="2571" max="2571" width="18.44140625" style="1" customWidth="1"/>
    <col min="2572" max="2576" width="16.6640625" style="1" customWidth="1"/>
    <col min="2577" max="2577" width="26.88671875" style="1" customWidth="1"/>
    <col min="2578" max="2578" width="25.88671875" style="1" customWidth="1"/>
    <col min="2579" max="2816" width="9.109375" style="1"/>
    <col min="2817" max="2817" width="1.5546875" style="1" customWidth="1"/>
    <col min="2818" max="2818" width="72.33203125" style="1" customWidth="1"/>
    <col min="2819" max="2819" width="14.88671875" style="1" customWidth="1"/>
    <col min="2820" max="2820" width="10.6640625" style="1" customWidth="1"/>
    <col min="2821" max="2826" width="16.6640625" style="1" customWidth="1"/>
    <col min="2827" max="2827" width="18.44140625" style="1" customWidth="1"/>
    <col min="2828" max="2832" width="16.6640625" style="1" customWidth="1"/>
    <col min="2833" max="2833" width="26.88671875" style="1" customWidth="1"/>
    <col min="2834" max="2834" width="25.88671875" style="1" customWidth="1"/>
    <col min="2835" max="3072" width="9.109375" style="1"/>
    <col min="3073" max="3073" width="1.5546875" style="1" customWidth="1"/>
    <col min="3074" max="3074" width="72.33203125" style="1" customWidth="1"/>
    <col min="3075" max="3075" width="14.88671875" style="1" customWidth="1"/>
    <col min="3076" max="3076" width="10.6640625" style="1" customWidth="1"/>
    <col min="3077" max="3082" width="16.6640625" style="1" customWidth="1"/>
    <col min="3083" max="3083" width="18.44140625" style="1" customWidth="1"/>
    <col min="3084" max="3088" width="16.6640625" style="1" customWidth="1"/>
    <col min="3089" max="3089" width="26.88671875" style="1" customWidth="1"/>
    <col min="3090" max="3090" width="25.88671875" style="1" customWidth="1"/>
    <col min="3091" max="3328" width="9.109375" style="1"/>
    <col min="3329" max="3329" width="1.5546875" style="1" customWidth="1"/>
    <col min="3330" max="3330" width="72.33203125" style="1" customWidth="1"/>
    <col min="3331" max="3331" width="14.88671875" style="1" customWidth="1"/>
    <col min="3332" max="3332" width="10.6640625" style="1" customWidth="1"/>
    <col min="3333" max="3338" width="16.6640625" style="1" customWidth="1"/>
    <col min="3339" max="3339" width="18.44140625" style="1" customWidth="1"/>
    <col min="3340" max="3344" width="16.6640625" style="1" customWidth="1"/>
    <col min="3345" max="3345" width="26.88671875" style="1" customWidth="1"/>
    <col min="3346" max="3346" width="25.88671875" style="1" customWidth="1"/>
    <col min="3347" max="3584" width="9.109375" style="1"/>
    <col min="3585" max="3585" width="1.5546875" style="1" customWidth="1"/>
    <col min="3586" max="3586" width="72.33203125" style="1" customWidth="1"/>
    <col min="3587" max="3587" width="14.88671875" style="1" customWidth="1"/>
    <col min="3588" max="3588" width="10.6640625" style="1" customWidth="1"/>
    <col min="3589" max="3594" width="16.6640625" style="1" customWidth="1"/>
    <col min="3595" max="3595" width="18.44140625" style="1" customWidth="1"/>
    <col min="3596" max="3600" width="16.6640625" style="1" customWidth="1"/>
    <col min="3601" max="3601" width="26.88671875" style="1" customWidth="1"/>
    <col min="3602" max="3602" width="25.88671875" style="1" customWidth="1"/>
    <col min="3603" max="3840" width="9.109375" style="1"/>
    <col min="3841" max="3841" width="1.5546875" style="1" customWidth="1"/>
    <col min="3842" max="3842" width="72.33203125" style="1" customWidth="1"/>
    <col min="3843" max="3843" width="14.88671875" style="1" customWidth="1"/>
    <col min="3844" max="3844" width="10.6640625" style="1" customWidth="1"/>
    <col min="3845" max="3850" width="16.6640625" style="1" customWidth="1"/>
    <col min="3851" max="3851" width="18.44140625" style="1" customWidth="1"/>
    <col min="3852" max="3856" width="16.6640625" style="1" customWidth="1"/>
    <col min="3857" max="3857" width="26.88671875" style="1" customWidth="1"/>
    <col min="3858" max="3858" width="25.88671875" style="1" customWidth="1"/>
    <col min="3859" max="4096" width="9.109375" style="1"/>
    <col min="4097" max="4097" width="1.5546875" style="1" customWidth="1"/>
    <col min="4098" max="4098" width="72.33203125" style="1" customWidth="1"/>
    <col min="4099" max="4099" width="14.88671875" style="1" customWidth="1"/>
    <col min="4100" max="4100" width="10.6640625" style="1" customWidth="1"/>
    <col min="4101" max="4106" width="16.6640625" style="1" customWidth="1"/>
    <col min="4107" max="4107" width="18.44140625" style="1" customWidth="1"/>
    <col min="4108" max="4112" width="16.6640625" style="1" customWidth="1"/>
    <col min="4113" max="4113" width="26.88671875" style="1" customWidth="1"/>
    <col min="4114" max="4114" width="25.88671875" style="1" customWidth="1"/>
    <col min="4115" max="4352" width="9.109375" style="1"/>
    <col min="4353" max="4353" width="1.5546875" style="1" customWidth="1"/>
    <col min="4354" max="4354" width="72.33203125" style="1" customWidth="1"/>
    <col min="4355" max="4355" width="14.88671875" style="1" customWidth="1"/>
    <col min="4356" max="4356" width="10.6640625" style="1" customWidth="1"/>
    <col min="4357" max="4362" width="16.6640625" style="1" customWidth="1"/>
    <col min="4363" max="4363" width="18.44140625" style="1" customWidth="1"/>
    <col min="4364" max="4368" width="16.6640625" style="1" customWidth="1"/>
    <col min="4369" max="4369" width="26.88671875" style="1" customWidth="1"/>
    <col min="4370" max="4370" width="25.88671875" style="1" customWidth="1"/>
    <col min="4371" max="4608" width="9.109375" style="1"/>
    <col min="4609" max="4609" width="1.5546875" style="1" customWidth="1"/>
    <col min="4610" max="4610" width="72.33203125" style="1" customWidth="1"/>
    <col min="4611" max="4611" width="14.88671875" style="1" customWidth="1"/>
    <col min="4612" max="4612" width="10.6640625" style="1" customWidth="1"/>
    <col min="4613" max="4618" width="16.6640625" style="1" customWidth="1"/>
    <col min="4619" max="4619" width="18.44140625" style="1" customWidth="1"/>
    <col min="4620" max="4624" width="16.6640625" style="1" customWidth="1"/>
    <col min="4625" max="4625" width="26.88671875" style="1" customWidth="1"/>
    <col min="4626" max="4626" width="25.88671875" style="1" customWidth="1"/>
    <col min="4627" max="4864" width="9.109375" style="1"/>
    <col min="4865" max="4865" width="1.5546875" style="1" customWidth="1"/>
    <col min="4866" max="4866" width="72.33203125" style="1" customWidth="1"/>
    <col min="4867" max="4867" width="14.88671875" style="1" customWidth="1"/>
    <col min="4868" max="4868" width="10.6640625" style="1" customWidth="1"/>
    <col min="4869" max="4874" width="16.6640625" style="1" customWidth="1"/>
    <col min="4875" max="4875" width="18.44140625" style="1" customWidth="1"/>
    <col min="4876" max="4880" width="16.6640625" style="1" customWidth="1"/>
    <col min="4881" max="4881" width="26.88671875" style="1" customWidth="1"/>
    <col min="4882" max="4882" width="25.88671875" style="1" customWidth="1"/>
    <col min="4883" max="5120" width="9.109375" style="1"/>
    <col min="5121" max="5121" width="1.5546875" style="1" customWidth="1"/>
    <col min="5122" max="5122" width="72.33203125" style="1" customWidth="1"/>
    <col min="5123" max="5123" width="14.88671875" style="1" customWidth="1"/>
    <col min="5124" max="5124" width="10.6640625" style="1" customWidth="1"/>
    <col min="5125" max="5130" width="16.6640625" style="1" customWidth="1"/>
    <col min="5131" max="5131" width="18.44140625" style="1" customWidth="1"/>
    <col min="5132" max="5136" width="16.6640625" style="1" customWidth="1"/>
    <col min="5137" max="5137" width="26.88671875" style="1" customWidth="1"/>
    <col min="5138" max="5138" width="25.88671875" style="1" customWidth="1"/>
    <col min="5139" max="5376" width="9.109375" style="1"/>
    <col min="5377" max="5377" width="1.5546875" style="1" customWidth="1"/>
    <col min="5378" max="5378" width="72.33203125" style="1" customWidth="1"/>
    <col min="5379" max="5379" width="14.88671875" style="1" customWidth="1"/>
    <col min="5380" max="5380" width="10.6640625" style="1" customWidth="1"/>
    <col min="5381" max="5386" width="16.6640625" style="1" customWidth="1"/>
    <col min="5387" max="5387" width="18.44140625" style="1" customWidth="1"/>
    <col min="5388" max="5392" width="16.6640625" style="1" customWidth="1"/>
    <col min="5393" max="5393" width="26.88671875" style="1" customWidth="1"/>
    <col min="5394" max="5394" width="25.88671875" style="1" customWidth="1"/>
    <col min="5395" max="5632" width="9.109375" style="1"/>
    <col min="5633" max="5633" width="1.5546875" style="1" customWidth="1"/>
    <col min="5634" max="5634" width="72.33203125" style="1" customWidth="1"/>
    <col min="5635" max="5635" width="14.88671875" style="1" customWidth="1"/>
    <col min="5636" max="5636" width="10.6640625" style="1" customWidth="1"/>
    <col min="5637" max="5642" width="16.6640625" style="1" customWidth="1"/>
    <col min="5643" max="5643" width="18.44140625" style="1" customWidth="1"/>
    <col min="5644" max="5648" width="16.6640625" style="1" customWidth="1"/>
    <col min="5649" max="5649" width="26.88671875" style="1" customWidth="1"/>
    <col min="5650" max="5650" width="25.88671875" style="1" customWidth="1"/>
    <col min="5651" max="5888" width="9.109375" style="1"/>
    <col min="5889" max="5889" width="1.5546875" style="1" customWidth="1"/>
    <col min="5890" max="5890" width="72.33203125" style="1" customWidth="1"/>
    <col min="5891" max="5891" width="14.88671875" style="1" customWidth="1"/>
    <col min="5892" max="5892" width="10.6640625" style="1" customWidth="1"/>
    <col min="5893" max="5898" width="16.6640625" style="1" customWidth="1"/>
    <col min="5899" max="5899" width="18.44140625" style="1" customWidth="1"/>
    <col min="5900" max="5904" width="16.6640625" style="1" customWidth="1"/>
    <col min="5905" max="5905" width="26.88671875" style="1" customWidth="1"/>
    <col min="5906" max="5906" width="25.88671875" style="1" customWidth="1"/>
    <col min="5907" max="6144" width="9.109375" style="1"/>
    <col min="6145" max="6145" width="1.5546875" style="1" customWidth="1"/>
    <col min="6146" max="6146" width="72.33203125" style="1" customWidth="1"/>
    <col min="6147" max="6147" width="14.88671875" style="1" customWidth="1"/>
    <col min="6148" max="6148" width="10.6640625" style="1" customWidth="1"/>
    <col min="6149" max="6154" width="16.6640625" style="1" customWidth="1"/>
    <col min="6155" max="6155" width="18.44140625" style="1" customWidth="1"/>
    <col min="6156" max="6160" width="16.6640625" style="1" customWidth="1"/>
    <col min="6161" max="6161" width="26.88671875" style="1" customWidth="1"/>
    <col min="6162" max="6162" width="25.88671875" style="1" customWidth="1"/>
    <col min="6163" max="6400" width="9.109375" style="1"/>
    <col min="6401" max="6401" width="1.5546875" style="1" customWidth="1"/>
    <col min="6402" max="6402" width="72.33203125" style="1" customWidth="1"/>
    <col min="6403" max="6403" width="14.88671875" style="1" customWidth="1"/>
    <col min="6404" max="6404" width="10.6640625" style="1" customWidth="1"/>
    <col min="6405" max="6410" width="16.6640625" style="1" customWidth="1"/>
    <col min="6411" max="6411" width="18.44140625" style="1" customWidth="1"/>
    <col min="6412" max="6416" width="16.6640625" style="1" customWidth="1"/>
    <col min="6417" max="6417" width="26.88671875" style="1" customWidth="1"/>
    <col min="6418" max="6418" width="25.88671875" style="1" customWidth="1"/>
    <col min="6419" max="6656" width="9.109375" style="1"/>
    <col min="6657" max="6657" width="1.5546875" style="1" customWidth="1"/>
    <col min="6658" max="6658" width="72.33203125" style="1" customWidth="1"/>
    <col min="6659" max="6659" width="14.88671875" style="1" customWidth="1"/>
    <col min="6660" max="6660" width="10.6640625" style="1" customWidth="1"/>
    <col min="6661" max="6666" width="16.6640625" style="1" customWidth="1"/>
    <col min="6667" max="6667" width="18.44140625" style="1" customWidth="1"/>
    <col min="6668" max="6672" width="16.6640625" style="1" customWidth="1"/>
    <col min="6673" max="6673" width="26.88671875" style="1" customWidth="1"/>
    <col min="6674" max="6674" width="25.88671875" style="1" customWidth="1"/>
    <col min="6675" max="6912" width="9.109375" style="1"/>
    <col min="6913" max="6913" width="1.5546875" style="1" customWidth="1"/>
    <col min="6914" max="6914" width="72.33203125" style="1" customWidth="1"/>
    <col min="6915" max="6915" width="14.88671875" style="1" customWidth="1"/>
    <col min="6916" max="6916" width="10.6640625" style="1" customWidth="1"/>
    <col min="6917" max="6922" width="16.6640625" style="1" customWidth="1"/>
    <col min="6923" max="6923" width="18.44140625" style="1" customWidth="1"/>
    <col min="6924" max="6928" width="16.6640625" style="1" customWidth="1"/>
    <col min="6929" max="6929" width="26.88671875" style="1" customWidth="1"/>
    <col min="6930" max="6930" width="25.88671875" style="1" customWidth="1"/>
    <col min="6931" max="7168" width="9.109375" style="1"/>
    <col min="7169" max="7169" width="1.5546875" style="1" customWidth="1"/>
    <col min="7170" max="7170" width="72.33203125" style="1" customWidth="1"/>
    <col min="7171" max="7171" width="14.88671875" style="1" customWidth="1"/>
    <col min="7172" max="7172" width="10.6640625" style="1" customWidth="1"/>
    <col min="7173" max="7178" width="16.6640625" style="1" customWidth="1"/>
    <col min="7179" max="7179" width="18.44140625" style="1" customWidth="1"/>
    <col min="7180" max="7184" width="16.6640625" style="1" customWidth="1"/>
    <col min="7185" max="7185" width="26.88671875" style="1" customWidth="1"/>
    <col min="7186" max="7186" width="25.88671875" style="1" customWidth="1"/>
    <col min="7187" max="7424" width="9.109375" style="1"/>
    <col min="7425" max="7425" width="1.5546875" style="1" customWidth="1"/>
    <col min="7426" max="7426" width="72.33203125" style="1" customWidth="1"/>
    <col min="7427" max="7427" width="14.88671875" style="1" customWidth="1"/>
    <col min="7428" max="7428" width="10.6640625" style="1" customWidth="1"/>
    <col min="7429" max="7434" width="16.6640625" style="1" customWidth="1"/>
    <col min="7435" max="7435" width="18.44140625" style="1" customWidth="1"/>
    <col min="7436" max="7440" width="16.6640625" style="1" customWidth="1"/>
    <col min="7441" max="7441" width="26.88671875" style="1" customWidth="1"/>
    <col min="7442" max="7442" width="25.88671875" style="1" customWidth="1"/>
    <col min="7443" max="7680" width="9.109375" style="1"/>
    <col min="7681" max="7681" width="1.5546875" style="1" customWidth="1"/>
    <col min="7682" max="7682" width="72.33203125" style="1" customWidth="1"/>
    <col min="7683" max="7683" width="14.88671875" style="1" customWidth="1"/>
    <col min="7684" max="7684" width="10.6640625" style="1" customWidth="1"/>
    <col min="7685" max="7690" width="16.6640625" style="1" customWidth="1"/>
    <col min="7691" max="7691" width="18.44140625" style="1" customWidth="1"/>
    <col min="7692" max="7696" width="16.6640625" style="1" customWidth="1"/>
    <col min="7697" max="7697" width="26.88671875" style="1" customWidth="1"/>
    <col min="7698" max="7698" width="25.88671875" style="1" customWidth="1"/>
    <col min="7699" max="7936" width="9.109375" style="1"/>
    <col min="7937" max="7937" width="1.5546875" style="1" customWidth="1"/>
    <col min="7938" max="7938" width="72.33203125" style="1" customWidth="1"/>
    <col min="7939" max="7939" width="14.88671875" style="1" customWidth="1"/>
    <col min="7940" max="7940" width="10.6640625" style="1" customWidth="1"/>
    <col min="7941" max="7946" width="16.6640625" style="1" customWidth="1"/>
    <col min="7947" max="7947" width="18.44140625" style="1" customWidth="1"/>
    <col min="7948" max="7952" width="16.6640625" style="1" customWidth="1"/>
    <col min="7953" max="7953" width="26.88671875" style="1" customWidth="1"/>
    <col min="7954" max="7954" width="25.88671875" style="1" customWidth="1"/>
    <col min="7955" max="8192" width="9.109375" style="1"/>
    <col min="8193" max="8193" width="1.5546875" style="1" customWidth="1"/>
    <col min="8194" max="8194" width="72.33203125" style="1" customWidth="1"/>
    <col min="8195" max="8195" width="14.88671875" style="1" customWidth="1"/>
    <col min="8196" max="8196" width="10.6640625" style="1" customWidth="1"/>
    <col min="8197" max="8202" width="16.6640625" style="1" customWidth="1"/>
    <col min="8203" max="8203" width="18.44140625" style="1" customWidth="1"/>
    <col min="8204" max="8208" width="16.6640625" style="1" customWidth="1"/>
    <col min="8209" max="8209" width="26.88671875" style="1" customWidth="1"/>
    <col min="8210" max="8210" width="25.88671875" style="1" customWidth="1"/>
    <col min="8211" max="8448" width="9.109375" style="1"/>
    <col min="8449" max="8449" width="1.5546875" style="1" customWidth="1"/>
    <col min="8450" max="8450" width="72.33203125" style="1" customWidth="1"/>
    <col min="8451" max="8451" width="14.88671875" style="1" customWidth="1"/>
    <col min="8452" max="8452" width="10.6640625" style="1" customWidth="1"/>
    <col min="8453" max="8458" width="16.6640625" style="1" customWidth="1"/>
    <col min="8459" max="8459" width="18.44140625" style="1" customWidth="1"/>
    <col min="8460" max="8464" width="16.6640625" style="1" customWidth="1"/>
    <col min="8465" max="8465" width="26.88671875" style="1" customWidth="1"/>
    <col min="8466" max="8466" width="25.88671875" style="1" customWidth="1"/>
    <col min="8467" max="8704" width="9.109375" style="1"/>
    <col min="8705" max="8705" width="1.5546875" style="1" customWidth="1"/>
    <col min="8706" max="8706" width="72.33203125" style="1" customWidth="1"/>
    <col min="8707" max="8707" width="14.88671875" style="1" customWidth="1"/>
    <col min="8708" max="8708" width="10.6640625" style="1" customWidth="1"/>
    <col min="8709" max="8714" width="16.6640625" style="1" customWidth="1"/>
    <col min="8715" max="8715" width="18.44140625" style="1" customWidth="1"/>
    <col min="8716" max="8720" width="16.6640625" style="1" customWidth="1"/>
    <col min="8721" max="8721" width="26.88671875" style="1" customWidth="1"/>
    <col min="8722" max="8722" width="25.88671875" style="1" customWidth="1"/>
    <col min="8723" max="8960" width="9.109375" style="1"/>
    <col min="8961" max="8961" width="1.5546875" style="1" customWidth="1"/>
    <col min="8962" max="8962" width="72.33203125" style="1" customWidth="1"/>
    <col min="8963" max="8963" width="14.88671875" style="1" customWidth="1"/>
    <col min="8964" max="8964" width="10.6640625" style="1" customWidth="1"/>
    <col min="8965" max="8970" width="16.6640625" style="1" customWidth="1"/>
    <col min="8971" max="8971" width="18.44140625" style="1" customWidth="1"/>
    <col min="8972" max="8976" width="16.6640625" style="1" customWidth="1"/>
    <col min="8977" max="8977" width="26.88671875" style="1" customWidth="1"/>
    <col min="8978" max="8978" width="25.88671875" style="1" customWidth="1"/>
    <col min="8979" max="9216" width="9.109375" style="1"/>
    <col min="9217" max="9217" width="1.5546875" style="1" customWidth="1"/>
    <col min="9218" max="9218" width="72.33203125" style="1" customWidth="1"/>
    <col min="9219" max="9219" width="14.88671875" style="1" customWidth="1"/>
    <col min="9220" max="9220" width="10.6640625" style="1" customWidth="1"/>
    <col min="9221" max="9226" width="16.6640625" style="1" customWidth="1"/>
    <col min="9227" max="9227" width="18.44140625" style="1" customWidth="1"/>
    <col min="9228" max="9232" width="16.6640625" style="1" customWidth="1"/>
    <col min="9233" max="9233" width="26.88671875" style="1" customWidth="1"/>
    <col min="9234" max="9234" width="25.88671875" style="1" customWidth="1"/>
    <col min="9235" max="9472" width="9.109375" style="1"/>
    <col min="9473" max="9473" width="1.5546875" style="1" customWidth="1"/>
    <col min="9474" max="9474" width="72.33203125" style="1" customWidth="1"/>
    <col min="9475" max="9475" width="14.88671875" style="1" customWidth="1"/>
    <col min="9476" max="9476" width="10.6640625" style="1" customWidth="1"/>
    <col min="9477" max="9482" width="16.6640625" style="1" customWidth="1"/>
    <col min="9483" max="9483" width="18.44140625" style="1" customWidth="1"/>
    <col min="9484" max="9488" width="16.6640625" style="1" customWidth="1"/>
    <col min="9489" max="9489" width="26.88671875" style="1" customWidth="1"/>
    <col min="9490" max="9490" width="25.88671875" style="1" customWidth="1"/>
    <col min="9491" max="9728" width="9.109375" style="1"/>
    <col min="9729" max="9729" width="1.5546875" style="1" customWidth="1"/>
    <col min="9730" max="9730" width="72.33203125" style="1" customWidth="1"/>
    <col min="9731" max="9731" width="14.88671875" style="1" customWidth="1"/>
    <col min="9732" max="9732" width="10.6640625" style="1" customWidth="1"/>
    <col min="9733" max="9738" width="16.6640625" style="1" customWidth="1"/>
    <col min="9739" max="9739" width="18.44140625" style="1" customWidth="1"/>
    <col min="9740" max="9744" width="16.6640625" style="1" customWidth="1"/>
    <col min="9745" max="9745" width="26.88671875" style="1" customWidth="1"/>
    <col min="9746" max="9746" width="25.88671875" style="1" customWidth="1"/>
    <col min="9747" max="9984" width="9.109375" style="1"/>
    <col min="9985" max="9985" width="1.5546875" style="1" customWidth="1"/>
    <col min="9986" max="9986" width="72.33203125" style="1" customWidth="1"/>
    <col min="9987" max="9987" width="14.88671875" style="1" customWidth="1"/>
    <col min="9988" max="9988" width="10.6640625" style="1" customWidth="1"/>
    <col min="9989" max="9994" width="16.6640625" style="1" customWidth="1"/>
    <col min="9995" max="9995" width="18.44140625" style="1" customWidth="1"/>
    <col min="9996" max="10000" width="16.6640625" style="1" customWidth="1"/>
    <col min="10001" max="10001" width="26.88671875" style="1" customWidth="1"/>
    <col min="10002" max="10002" width="25.88671875" style="1" customWidth="1"/>
    <col min="10003" max="10240" width="9.109375" style="1"/>
    <col min="10241" max="10241" width="1.5546875" style="1" customWidth="1"/>
    <col min="10242" max="10242" width="72.33203125" style="1" customWidth="1"/>
    <col min="10243" max="10243" width="14.88671875" style="1" customWidth="1"/>
    <col min="10244" max="10244" width="10.6640625" style="1" customWidth="1"/>
    <col min="10245" max="10250" width="16.6640625" style="1" customWidth="1"/>
    <col min="10251" max="10251" width="18.44140625" style="1" customWidth="1"/>
    <col min="10252" max="10256" width="16.6640625" style="1" customWidth="1"/>
    <col min="10257" max="10257" width="26.88671875" style="1" customWidth="1"/>
    <col min="10258" max="10258" width="25.88671875" style="1" customWidth="1"/>
    <col min="10259" max="10496" width="9.109375" style="1"/>
    <col min="10497" max="10497" width="1.5546875" style="1" customWidth="1"/>
    <col min="10498" max="10498" width="72.33203125" style="1" customWidth="1"/>
    <col min="10499" max="10499" width="14.88671875" style="1" customWidth="1"/>
    <col min="10500" max="10500" width="10.6640625" style="1" customWidth="1"/>
    <col min="10501" max="10506" width="16.6640625" style="1" customWidth="1"/>
    <col min="10507" max="10507" width="18.44140625" style="1" customWidth="1"/>
    <col min="10508" max="10512" width="16.6640625" style="1" customWidth="1"/>
    <col min="10513" max="10513" width="26.88671875" style="1" customWidth="1"/>
    <col min="10514" max="10514" width="25.88671875" style="1" customWidth="1"/>
    <col min="10515" max="10752" width="9.109375" style="1"/>
    <col min="10753" max="10753" width="1.5546875" style="1" customWidth="1"/>
    <col min="10754" max="10754" width="72.33203125" style="1" customWidth="1"/>
    <col min="10755" max="10755" width="14.88671875" style="1" customWidth="1"/>
    <col min="10756" max="10756" width="10.6640625" style="1" customWidth="1"/>
    <col min="10757" max="10762" width="16.6640625" style="1" customWidth="1"/>
    <col min="10763" max="10763" width="18.44140625" style="1" customWidth="1"/>
    <col min="10764" max="10768" width="16.6640625" style="1" customWidth="1"/>
    <col min="10769" max="10769" width="26.88671875" style="1" customWidth="1"/>
    <col min="10770" max="10770" width="25.88671875" style="1" customWidth="1"/>
    <col min="10771" max="11008" width="9.109375" style="1"/>
    <col min="11009" max="11009" width="1.5546875" style="1" customWidth="1"/>
    <col min="11010" max="11010" width="72.33203125" style="1" customWidth="1"/>
    <col min="11011" max="11011" width="14.88671875" style="1" customWidth="1"/>
    <col min="11012" max="11012" width="10.6640625" style="1" customWidth="1"/>
    <col min="11013" max="11018" width="16.6640625" style="1" customWidth="1"/>
    <col min="11019" max="11019" width="18.44140625" style="1" customWidth="1"/>
    <col min="11020" max="11024" width="16.6640625" style="1" customWidth="1"/>
    <col min="11025" max="11025" width="26.88671875" style="1" customWidth="1"/>
    <col min="11026" max="11026" width="25.88671875" style="1" customWidth="1"/>
    <col min="11027" max="11264" width="9.109375" style="1"/>
    <col min="11265" max="11265" width="1.5546875" style="1" customWidth="1"/>
    <col min="11266" max="11266" width="72.33203125" style="1" customWidth="1"/>
    <col min="11267" max="11267" width="14.88671875" style="1" customWidth="1"/>
    <col min="11268" max="11268" width="10.6640625" style="1" customWidth="1"/>
    <col min="11269" max="11274" width="16.6640625" style="1" customWidth="1"/>
    <col min="11275" max="11275" width="18.44140625" style="1" customWidth="1"/>
    <col min="11276" max="11280" width="16.6640625" style="1" customWidth="1"/>
    <col min="11281" max="11281" width="26.88671875" style="1" customWidth="1"/>
    <col min="11282" max="11282" width="25.88671875" style="1" customWidth="1"/>
    <col min="11283" max="11520" width="9.109375" style="1"/>
    <col min="11521" max="11521" width="1.5546875" style="1" customWidth="1"/>
    <col min="11522" max="11522" width="72.33203125" style="1" customWidth="1"/>
    <col min="11523" max="11523" width="14.88671875" style="1" customWidth="1"/>
    <col min="11524" max="11524" width="10.6640625" style="1" customWidth="1"/>
    <col min="11525" max="11530" width="16.6640625" style="1" customWidth="1"/>
    <col min="11531" max="11531" width="18.44140625" style="1" customWidth="1"/>
    <col min="11532" max="11536" width="16.6640625" style="1" customWidth="1"/>
    <col min="11537" max="11537" width="26.88671875" style="1" customWidth="1"/>
    <col min="11538" max="11538" width="25.88671875" style="1" customWidth="1"/>
    <col min="11539" max="11776" width="9.109375" style="1"/>
    <col min="11777" max="11777" width="1.5546875" style="1" customWidth="1"/>
    <col min="11778" max="11778" width="72.33203125" style="1" customWidth="1"/>
    <col min="11779" max="11779" width="14.88671875" style="1" customWidth="1"/>
    <col min="11780" max="11780" width="10.6640625" style="1" customWidth="1"/>
    <col min="11781" max="11786" width="16.6640625" style="1" customWidth="1"/>
    <col min="11787" max="11787" width="18.44140625" style="1" customWidth="1"/>
    <col min="11788" max="11792" width="16.6640625" style="1" customWidth="1"/>
    <col min="11793" max="11793" width="26.88671875" style="1" customWidth="1"/>
    <col min="11794" max="11794" width="25.88671875" style="1" customWidth="1"/>
    <col min="11795" max="12032" width="9.109375" style="1"/>
    <col min="12033" max="12033" width="1.5546875" style="1" customWidth="1"/>
    <col min="12034" max="12034" width="72.33203125" style="1" customWidth="1"/>
    <col min="12035" max="12035" width="14.88671875" style="1" customWidth="1"/>
    <col min="12036" max="12036" width="10.6640625" style="1" customWidth="1"/>
    <col min="12037" max="12042" width="16.6640625" style="1" customWidth="1"/>
    <col min="12043" max="12043" width="18.44140625" style="1" customWidth="1"/>
    <col min="12044" max="12048" width="16.6640625" style="1" customWidth="1"/>
    <col min="12049" max="12049" width="26.88671875" style="1" customWidth="1"/>
    <col min="12050" max="12050" width="25.88671875" style="1" customWidth="1"/>
    <col min="12051" max="12288" width="9.109375" style="1"/>
    <col min="12289" max="12289" width="1.5546875" style="1" customWidth="1"/>
    <col min="12290" max="12290" width="72.33203125" style="1" customWidth="1"/>
    <col min="12291" max="12291" width="14.88671875" style="1" customWidth="1"/>
    <col min="12292" max="12292" width="10.6640625" style="1" customWidth="1"/>
    <col min="12293" max="12298" width="16.6640625" style="1" customWidth="1"/>
    <col min="12299" max="12299" width="18.44140625" style="1" customWidth="1"/>
    <col min="12300" max="12304" width="16.6640625" style="1" customWidth="1"/>
    <col min="12305" max="12305" width="26.88671875" style="1" customWidth="1"/>
    <col min="12306" max="12306" width="25.88671875" style="1" customWidth="1"/>
    <col min="12307" max="12544" width="9.109375" style="1"/>
    <col min="12545" max="12545" width="1.5546875" style="1" customWidth="1"/>
    <col min="12546" max="12546" width="72.33203125" style="1" customWidth="1"/>
    <col min="12547" max="12547" width="14.88671875" style="1" customWidth="1"/>
    <col min="12548" max="12548" width="10.6640625" style="1" customWidth="1"/>
    <col min="12549" max="12554" width="16.6640625" style="1" customWidth="1"/>
    <col min="12555" max="12555" width="18.44140625" style="1" customWidth="1"/>
    <col min="12556" max="12560" width="16.6640625" style="1" customWidth="1"/>
    <col min="12561" max="12561" width="26.88671875" style="1" customWidth="1"/>
    <col min="12562" max="12562" width="25.88671875" style="1" customWidth="1"/>
    <col min="12563" max="12800" width="9.109375" style="1"/>
    <col min="12801" max="12801" width="1.5546875" style="1" customWidth="1"/>
    <col min="12802" max="12802" width="72.33203125" style="1" customWidth="1"/>
    <col min="12803" max="12803" width="14.88671875" style="1" customWidth="1"/>
    <col min="12804" max="12804" width="10.6640625" style="1" customWidth="1"/>
    <col min="12805" max="12810" width="16.6640625" style="1" customWidth="1"/>
    <col min="12811" max="12811" width="18.44140625" style="1" customWidth="1"/>
    <col min="12812" max="12816" width="16.6640625" style="1" customWidth="1"/>
    <col min="12817" max="12817" width="26.88671875" style="1" customWidth="1"/>
    <col min="12818" max="12818" width="25.88671875" style="1" customWidth="1"/>
    <col min="12819" max="13056" width="9.109375" style="1"/>
    <col min="13057" max="13057" width="1.5546875" style="1" customWidth="1"/>
    <col min="13058" max="13058" width="72.33203125" style="1" customWidth="1"/>
    <col min="13059" max="13059" width="14.88671875" style="1" customWidth="1"/>
    <col min="13060" max="13060" width="10.6640625" style="1" customWidth="1"/>
    <col min="13061" max="13066" width="16.6640625" style="1" customWidth="1"/>
    <col min="13067" max="13067" width="18.44140625" style="1" customWidth="1"/>
    <col min="13068" max="13072" width="16.6640625" style="1" customWidth="1"/>
    <col min="13073" max="13073" width="26.88671875" style="1" customWidth="1"/>
    <col min="13074" max="13074" width="25.88671875" style="1" customWidth="1"/>
    <col min="13075" max="13312" width="9.109375" style="1"/>
    <col min="13313" max="13313" width="1.5546875" style="1" customWidth="1"/>
    <col min="13314" max="13314" width="72.33203125" style="1" customWidth="1"/>
    <col min="13315" max="13315" width="14.88671875" style="1" customWidth="1"/>
    <col min="13316" max="13316" width="10.6640625" style="1" customWidth="1"/>
    <col min="13317" max="13322" width="16.6640625" style="1" customWidth="1"/>
    <col min="13323" max="13323" width="18.44140625" style="1" customWidth="1"/>
    <col min="13324" max="13328" width="16.6640625" style="1" customWidth="1"/>
    <col min="13329" max="13329" width="26.88671875" style="1" customWidth="1"/>
    <col min="13330" max="13330" width="25.88671875" style="1" customWidth="1"/>
    <col min="13331" max="13568" width="9.109375" style="1"/>
    <col min="13569" max="13569" width="1.5546875" style="1" customWidth="1"/>
    <col min="13570" max="13570" width="72.33203125" style="1" customWidth="1"/>
    <col min="13571" max="13571" width="14.88671875" style="1" customWidth="1"/>
    <col min="13572" max="13572" width="10.6640625" style="1" customWidth="1"/>
    <col min="13573" max="13578" width="16.6640625" style="1" customWidth="1"/>
    <col min="13579" max="13579" width="18.44140625" style="1" customWidth="1"/>
    <col min="13580" max="13584" width="16.6640625" style="1" customWidth="1"/>
    <col min="13585" max="13585" width="26.88671875" style="1" customWidth="1"/>
    <col min="13586" max="13586" width="25.88671875" style="1" customWidth="1"/>
    <col min="13587" max="13824" width="9.109375" style="1"/>
    <col min="13825" max="13825" width="1.5546875" style="1" customWidth="1"/>
    <col min="13826" max="13826" width="72.33203125" style="1" customWidth="1"/>
    <col min="13827" max="13827" width="14.88671875" style="1" customWidth="1"/>
    <col min="13828" max="13828" width="10.6640625" style="1" customWidth="1"/>
    <col min="13829" max="13834" width="16.6640625" style="1" customWidth="1"/>
    <col min="13835" max="13835" width="18.44140625" style="1" customWidth="1"/>
    <col min="13836" max="13840" width="16.6640625" style="1" customWidth="1"/>
    <col min="13841" max="13841" width="26.88671875" style="1" customWidth="1"/>
    <col min="13842" max="13842" width="25.88671875" style="1" customWidth="1"/>
    <col min="13843" max="14080" width="9.109375" style="1"/>
    <col min="14081" max="14081" width="1.5546875" style="1" customWidth="1"/>
    <col min="14082" max="14082" width="72.33203125" style="1" customWidth="1"/>
    <col min="14083" max="14083" width="14.88671875" style="1" customWidth="1"/>
    <col min="14084" max="14084" width="10.6640625" style="1" customWidth="1"/>
    <col min="14085" max="14090" width="16.6640625" style="1" customWidth="1"/>
    <col min="14091" max="14091" width="18.44140625" style="1" customWidth="1"/>
    <col min="14092" max="14096" width="16.6640625" style="1" customWidth="1"/>
    <col min="14097" max="14097" width="26.88671875" style="1" customWidth="1"/>
    <col min="14098" max="14098" width="25.88671875" style="1" customWidth="1"/>
    <col min="14099" max="14336" width="9.109375" style="1"/>
    <col min="14337" max="14337" width="1.5546875" style="1" customWidth="1"/>
    <col min="14338" max="14338" width="72.33203125" style="1" customWidth="1"/>
    <col min="14339" max="14339" width="14.88671875" style="1" customWidth="1"/>
    <col min="14340" max="14340" width="10.6640625" style="1" customWidth="1"/>
    <col min="14341" max="14346" width="16.6640625" style="1" customWidth="1"/>
    <col min="14347" max="14347" width="18.44140625" style="1" customWidth="1"/>
    <col min="14348" max="14352" width="16.6640625" style="1" customWidth="1"/>
    <col min="14353" max="14353" width="26.88671875" style="1" customWidth="1"/>
    <col min="14354" max="14354" width="25.88671875" style="1" customWidth="1"/>
    <col min="14355" max="14592" width="9.109375" style="1"/>
    <col min="14593" max="14593" width="1.5546875" style="1" customWidth="1"/>
    <col min="14594" max="14594" width="72.33203125" style="1" customWidth="1"/>
    <col min="14595" max="14595" width="14.88671875" style="1" customWidth="1"/>
    <col min="14596" max="14596" width="10.6640625" style="1" customWidth="1"/>
    <col min="14597" max="14602" width="16.6640625" style="1" customWidth="1"/>
    <col min="14603" max="14603" width="18.44140625" style="1" customWidth="1"/>
    <col min="14604" max="14608" width="16.6640625" style="1" customWidth="1"/>
    <col min="14609" max="14609" width="26.88671875" style="1" customWidth="1"/>
    <col min="14610" max="14610" width="25.88671875" style="1" customWidth="1"/>
    <col min="14611" max="14848" width="9.109375" style="1"/>
    <col min="14849" max="14849" width="1.5546875" style="1" customWidth="1"/>
    <col min="14850" max="14850" width="72.33203125" style="1" customWidth="1"/>
    <col min="14851" max="14851" width="14.88671875" style="1" customWidth="1"/>
    <col min="14852" max="14852" width="10.6640625" style="1" customWidth="1"/>
    <col min="14853" max="14858" width="16.6640625" style="1" customWidth="1"/>
    <col min="14859" max="14859" width="18.44140625" style="1" customWidth="1"/>
    <col min="14860" max="14864" width="16.6640625" style="1" customWidth="1"/>
    <col min="14865" max="14865" width="26.88671875" style="1" customWidth="1"/>
    <col min="14866" max="14866" width="25.88671875" style="1" customWidth="1"/>
    <col min="14867" max="15104" width="9.109375" style="1"/>
    <col min="15105" max="15105" width="1.5546875" style="1" customWidth="1"/>
    <col min="15106" max="15106" width="72.33203125" style="1" customWidth="1"/>
    <col min="15107" max="15107" width="14.88671875" style="1" customWidth="1"/>
    <col min="15108" max="15108" width="10.6640625" style="1" customWidth="1"/>
    <col min="15109" max="15114" width="16.6640625" style="1" customWidth="1"/>
    <col min="15115" max="15115" width="18.44140625" style="1" customWidth="1"/>
    <col min="15116" max="15120" width="16.6640625" style="1" customWidth="1"/>
    <col min="15121" max="15121" width="26.88671875" style="1" customWidth="1"/>
    <col min="15122" max="15122" width="25.88671875" style="1" customWidth="1"/>
    <col min="15123" max="15360" width="9.109375" style="1"/>
    <col min="15361" max="15361" width="1.5546875" style="1" customWidth="1"/>
    <col min="15362" max="15362" width="72.33203125" style="1" customWidth="1"/>
    <col min="15363" max="15363" width="14.88671875" style="1" customWidth="1"/>
    <col min="15364" max="15364" width="10.6640625" style="1" customWidth="1"/>
    <col min="15365" max="15370" width="16.6640625" style="1" customWidth="1"/>
    <col min="15371" max="15371" width="18.44140625" style="1" customWidth="1"/>
    <col min="15372" max="15376" width="16.6640625" style="1" customWidth="1"/>
    <col min="15377" max="15377" width="26.88671875" style="1" customWidth="1"/>
    <col min="15378" max="15378" width="25.88671875" style="1" customWidth="1"/>
    <col min="15379" max="15616" width="9.109375" style="1"/>
    <col min="15617" max="15617" width="1.5546875" style="1" customWidth="1"/>
    <col min="15618" max="15618" width="72.33203125" style="1" customWidth="1"/>
    <col min="15619" max="15619" width="14.88671875" style="1" customWidth="1"/>
    <col min="15620" max="15620" width="10.6640625" style="1" customWidth="1"/>
    <col min="15621" max="15626" width="16.6640625" style="1" customWidth="1"/>
    <col min="15627" max="15627" width="18.44140625" style="1" customWidth="1"/>
    <col min="15628" max="15632" width="16.6640625" style="1" customWidth="1"/>
    <col min="15633" max="15633" width="26.88671875" style="1" customWidth="1"/>
    <col min="15634" max="15634" width="25.88671875" style="1" customWidth="1"/>
    <col min="15635" max="15872" width="9.109375" style="1"/>
    <col min="15873" max="15873" width="1.5546875" style="1" customWidth="1"/>
    <col min="15874" max="15874" width="72.33203125" style="1" customWidth="1"/>
    <col min="15875" max="15875" width="14.88671875" style="1" customWidth="1"/>
    <col min="15876" max="15876" width="10.6640625" style="1" customWidth="1"/>
    <col min="15877" max="15882" width="16.6640625" style="1" customWidth="1"/>
    <col min="15883" max="15883" width="18.44140625" style="1" customWidth="1"/>
    <col min="15884" max="15888" width="16.6640625" style="1" customWidth="1"/>
    <col min="15889" max="15889" width="26.88671875" style="1" customWidth="1"/>
    <col min="15890" max="15890" width="25.88671875" style="1" customWidth="1"/>
    <col min="15891" max="16128" width="9.109375" style="1"/>
    <col min="16129" max="16129" width="1.5546875" style="1" customWidth="1"/>
    <col min="16130" max="16130" width="72.33203125" style="1" customWidth="1"/>
    <col min="16131" max="16131" width="14.88671875" style="1" customWidth="1"/>
    <col min="16132" max="16132" width="10.6640625" style="1" customWidth="1"/>
    <col min="16133" max="16138" width="16.6640625" style="1" customWidth="1"/>
    <col min="16139" max="16139" width="18.44140625" style="1" customWidth="1"/>
    <col min="16140" max="16144" width="16.6640625" style="1" customWidth="1"/>
    <col min="16145" max="16145" width="26.88671875" style="1" customWidth="1"/>
    <col min="16146" max="16146" width="25.88671875" style="1" customWidth="1"/>
    <col min="16147" max="16384" width="9.109375" style="1"/>
  </cols>
  <sheetData>
    <row r="1" spans="2:17" ht="12.75" customHeight="1" x14ac:dyDescent="0.35"/>
    <row r="2" spans="2:17" ht="20.399999999999999" x14ac:dyDescent="0.35">
      <c r="Q2" s="2" t="s">
        <v>79</v>
      </c>
    </row>
    <row r="4" spans="2:17" ht="49.2" x14ac:dyDescent="0.35">
      <c r="B4" s="35" t="s">
        <v>80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6" spans="2:17" ht="67.5" customHeight="1" x14ac:dyDescent="0.35">
      <c r="B6" s="4" t="s">
        <v>2</v>
      </c>
      <c r="C6" s="116" t="s">
        <v>3</v>
      </c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</row>
    <row r="7" spans="2:17" x14ac:dyDescent="0.35">
      <c r="B7" s="4" t="s">
        <v>4</v>
      </c>
      <c r="C7" s="116" t="s">
        <v>5</v>
      </c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</row>
    <row r="8" spans="2:17" x14ac:dyDescent="0.35">
      <c r="B8" s="4" t="s">
        <v>6</v>
      </c>
      <c r="C8" s="116" t="s">
        <v>7</v>
      </c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</row>
    <row r="9" spans="2:17" x14ac:dyDescent="0.35">
      <c r="B9" s="4"/>
    </row>
    <row r="10" spans="2:17" ht="25.2" x14ac:dyDescent="0.45">
      <c r="B10" s="4" t="s">
        <v>8</v>
      </c>
      <c r="H10" s="5"/>
      <c r="I10" s="5"/>
      <c r="J10" s="5"/>
      <c r="K10" s="5"/>
      <c r="L10" s="5"/>
      <c r="M10" s="6" t="s">
        <v>9</v>
      </c>
      <c r="N10" s="7"/>
      <c r="O10" s="7"/>
      <c r="P10" s="7"/>
      <c r="Q10" s="7"/>
    </row>
    <row r="11" spans="2:17" ht="25.2" x14ac:dyDescent="0.45">
      <c r="B11" s="4" t="s">
        <v>10</v>
      </c>
      <c r="H11" s="5"/>
      <c r="I11" s="5"/>
      <c r="J11" s="5"/>
      <c r="K11" s="5"/>
      <c r="L11" s="5"/>
      <c r="M11" s="117">
        <v>2801108200</v>
      </c>
      <c r="N11" s="118"/>
      <c r="O11" s="118"/>
      <c r="P11" s="7"/>
      <c r="Q11" s="7"/>
    </row>
    <row r="12" spans="2:17" ht="25.2" x14ac:dyDescent="0.45">
      <c r="B12" s="4" t="s">
        <v>11</v>
      </c>
      <c r="H12" s="5"/>
      <c r="I12" s="5"/>
      <c r="J12" s="5"/>
      <c r="K12" s="5"/>
      <c r="L12" s="5"/>
      <c r="M12" s="6" t="s">
        <v>12</v>
      </c>
      <c r="N12" s="7"/>
      <c r="O12" s="7"/>
      <c r="P12" s="7"/>
      <c r="Q12" s="7"/>
    </row>
    <row r="13" spans="2:17" ht="25.2" x14ac:dyDescent="0.45">
      <c r="B13" s="4" t="s">
        <v>13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6" t="s">
        <v>14</v>
      </c>
      <c r="N13" s="7"/>
      <c r="O13" s="7"/>
      <c r="P13" s="7"/>
      <c r="Q13" s="7"/>
    </row>
    <row r="14" spans="2:17" ht="25.2" x14ac:dyDescent="0.45">
      <c r="B14" s="4" t="s">
        <v>15</v>
      </c>
      <c r="H14" s="5"/>
      <c r="I14" s="5"/>
      <c r="J14" s="5"/>
      <c r="K14" s="5"/>
      <c r="L14" s="5"/>
      <c r="M14" s="6" t="s">
        <v>74</v>
      </c>
      <c r="N14" s="7"/>
      <c r="O14" s="7"/>
      <c r="P14" s="7"/>
      <c r="Q14" s="7"/>
    </row>
    <row r="15" spans="2:17" ht="13.5" customHeight="1" thickBot="1" x14ac:dyDescent="0.4">
      <c r="H15" s="5"/>
      <c r="I15" s="5"/>
      <c r="J15" s="5"/>
      <c r="K15" s="5"/>
      <c r="L15" s="5"/>
      <c r="M15" s="5"/>
      <c r="N15" s="5"/>
      <c r="O15" s="5"/>
      <c r="Q15" s="8"/>
    </row>
    <row r="16" spans="2:17" ht="33" customHeight="1" x14ac:dyDescent="0.35">
      <c r="B16" s="124" t="s">
        <v>16</v>
      </c>
      <c r="C16" s="126" t="s">
        <v>17</v>
      </c>
      <c r="D16" s="126" t="s">
        <v>18</v>
      </c>
      <c r="E16" s="126" t="s">
        <v>76</v>
      </c>
      <c r="F16" s="126" t="s">
        <v>81</v>
      </c>
      <c r="G16" s="128" t="s">
        <v>82</v>
      </c>
      <c r="H16" s="129"/>
      <c r="I16" s="129"/>
      <c r="J16" s="130"/>
      <c r="K16" s="126" t="s">
        <v>176</v>
      </c>
      <c r="L16" s="126" t="s">
        <v>83</v>
      </c>
      <c r="M16" s="134" t="s">
        <v>84</v>
      </c>
      <c r="N16" s="129"/>
      <c r="O16" s="129"/>
      <c r="P16" s="130"/>
      <c r="Q16" s="135" t="s">
        <v>23</v>
      </c>
    </row>
    <row r="17" spans="2:18" ht="149.25" customHeight="1" thickBot="1" x14ac:dyDescent="0.4">
      <c r="B17" s="125"/>
      <c r="C17" s="127"/>
      <c r="D17" s="127"/>
      <c r="E17" s="127"/>
      <c r="F17" s="127"/>
      <c r="G17" s="36" t="s">
        <v>24</v>
      </c>
      <c r="H17" s="37" t="s">
        <v>25</v>
      </c>
      <c r="I17" s="37" t="s">
        <v>85</v>
      </c>
      <c r="J17" s="38" t="s">
        <v>26</v>
      </c>
      <c r="K17" s="127"/>
      <c r="L17" s="127"/>
      <c r="M17" s="39" t="s">
        <v>24</v>
      </c>
      <c r="N17" s="37" t="s">
        <v>25</v>
      </c>
      <c r="O17" s="37" t="s">
        <v>85</v>
      </c>
      <c r="P17" s="38" t="s">
        <v>26</v>
      </c>
      <c r="Q17" s="136"/>
    </row>
    <row r="18" spans="2:18" s="47" customFormat="1" ht="36.6" thickBot="1" x14ac:dyDescent="0.4">
      <c r="B18" s="40">
        <v>1</v>
      </c>
      <c r="C18" s="41">
        <v>2</v>
      </c>
      <c r="D18" s="41">
        <v>3</v>
      </c>
      <c r="E18" s="41">
        <v>4</v>
      </c>
      <c r="F18" s="41">
        <v>5</v>
      </c>
      <c r="G18" s="42">
        <v>6</v>
      </c>
      <c r="H18" s="43">
        <v>7</v>
      </c>
      <c r="I18" s="43" t="s">
        <v>86</v>
      </c>
      <c r="J18" s="44">
        <v>9</v>
      </c>
      <c r="K18" s="41">
        <v>10</v>
      </c>
      <c r="L18" s="41">
        <v>11</v>
      </c>
      <c r="M18" s="45">
        <v>12</v>
      </c>
      <c r="N18" s="43">
        <v>13</v>
      </c>
      <c r="O18" s="43" t="s">
        <v>87</v>
      </c>
      <c r="P18" s="44">
        <v>15</v>
      </c>
      <c r="Q18" s="46">
        <v>16</v>
      </c>
    </row>
    <row r="19" spans="2:18" s="17" customFormat="1" ht="52.2" x14ac:dyDescent="0.3">
      <c r="B19" s="48" t="s">
        <v>88</v>
      </c>
      <c r="C19" s="49" t="s">
        <v>28</v>
      </c>
      <c r="D19" s="49" t="s">
        <v>52</v>
      </c>
      <c r="E19" s="88">
        <f>E20+E28+E33+E41+E42+E43+E46+E47+E48</f>
        <v>21362482.059999999</v>
      </c>
      <c r="F19" s="88">
        <f>F20+F28+F33+F41+F42+F43+F46+F47+F48</f>
        <v>1157743.74</v>
      </c>
      <c r="G19" s="89">
        <f>G20+G28+G33+G41+G42+G43+G46+G47+G48</f>
        <v>1147391.2172026252</v>
      </c>
      <c r="H19" s="90">
        <f>H20+H28+H33+H41+H42+H43+H46+H47+H48</f>
        <v>5053.2727973745168</v>
      </c>
      <c r="I19" s="90">
        <f>G19+H19</f>
        <v>1152444.4899999998</v>
      </c>
      <c r="J19" s="91">
        <f>F19-I19</f>
        <v>5299.2500000002328</v>
      </c>
      <c r="K19" s="88">
        <f>K20+K28+K33+K41+K42+K43+K46+K47+K48</f>
        <v>20019017.861189999</v>
      </c>
      <c r="L19" s="88">
        <f>L20+L28+L33+L41+L42+L43+L46+L47+L48</f>
        <v>1088444.6200000001</v>
      </c>
      <c r="M19" s="89">
        <f>M20+M28+M33+M41+M42+M43+M46+M47+M48</f>
        <v>1046415.350323268</v>
      </c>
      <c r="N19" s="90">
        <f>N20+N28+N33+N41+N42+N43+N46+N47+N48</f>
        <v>4723.4596767321218</v>
      </c>
      <c r="O19" s="90">
        <f>M19+N19</f>
        <v>1051138.81</v>
      </c>
      <c r="P19" s="91">
        <f>L19-O19</f>
        <v>37305.810000000056</v>
      </c>
      <c r="Q19" s="137" t="s">
        <v>30</v>
      </c>
    </row>
    <row r="20" spans="2:18" s="17" customFormat="1" ht="34.799999999999997" x14ac:dyDescent="0.3">
      <c r="B20" s="50" t="s">
        <v>89</v>
      </c>
      <c r="C20" s="51" t="s">
        <v>28</v>
      </c>
      <c r="D20" s="51" t="s">
        <v>54</v>
      </c>
      <c r="E20" s="58">
        <f>E21+E22+E27</f>
        <v>3677893.2126200004</v>
      </c>
      <c r="F20" s="58">
        <f>F21+F22+F27</f>
        <v>352159.1</v>
      </c>
      <c r="G20" s="92">
        <f>G21+G22+G27</f>
        <v>351802.23000000004</v>
      </c>
      <c r="H20" s="29">
        <f>H21+H22+H27</f>
        <v>23.709999999999997</v>
      </c>
      <c r="I20" s="29">
        <f t="shared" ref="I20:I55" si="0">G20+H20</f>
        <v>351825.94000000006</v>
      </c>
      <c r="J20" s="93">
        <f t="shared" ref="J20:J65" si="1">F20-I20</f>
        <v>333.15999999991618</v>
      </c>
      <c r="K20" s="58">
        <f>K21+K22+K27</f>
        <v>3865411.6278900001</v>
      </c>
      <c r="L20" s="58">
        <f>L21+L22+L27</f>
        <v>340194.10000000003</v>
      </c>
      <c r="M20" s="59">
        <f>M21+M22+M27</f>
        <v>319527.88</v>
      </c>
      <c r="N20" s="29">
        <f>N21+N22+N27</f>
        <v>21.75</v>
      </c>
      <c r="O20" s="29">
        <f t="shared" ref="O20:O55" si="2">M20+N20</f>
        <v>319549.63</v>
      </c>
      <c r="P20" s="93">
        <f t="shared" ref="P20:P65" si="3">L20-O20</f>
        <v>20644.47000000003</v>
      </c>
      <c r="Q20" s="138"/>
      <c r="R20" s="52"/>
    </row>
    <row r="21" spans="2:18" x14ac:dyDescent="0.35">
      <c r="B21" s="53" t="s">
        <v>90</v>
      </c>
      <c r="C21" s="54" t="s">
        <v>28</v>
      </c>
      <c r="D21" s="54" t="s">
        <v>91</v>
      </c>
      <c r="E21" s="55">
        <v>478962.34525000001</v>
      </c>
      <c r="F21" s="55">
        <v>42118.5</v>
      </c>
      <c r="G21" s="55">
        <v>41923.71</v>
      </c>
      <c r="H21" s="55">
        <v>19.399999999999999</v>
      </c>
      <c r="I21" s="30">
        <f t="shared" si="0"/>
        <v>41943.11</v>
      </c>
      <c r="J21" s="94">
        <f t="shared" si="1"/>
        <v>175.38999999999942</v>
      </c>
      <c r="K21" s="55">
        <v>513700.47606999998</v>
      </c>
      <c r="L21" s="55">
        <v>40226.699999999997</v>
      </c>
      <c r="M21" s="56">
        <v>39780.379999999997</v>
      </c>
      <c r="N21" s="30">
        <v>17.34</v>
      </c>
      <c r="O21" s="30">
        <f t="shared" si="2"/>
        <v>39797.719999999994</v>
      </c>
      <c r="P21" s="94">
        <f t="shared" si="3"/>
        <v>428.9800000000032</v>
      </c>
      <c r="Q21" s="138"/>
      <c r="R21" s="12"/>
    </row>
    <row r="22" spans="2:18" ht="72" x14ac:dyDescent="0.35">
      <c r="B22" s="53" t="s">
        <v>92</v>
      </c>
      <c r="C22" s="54" t="s">
        <v>28</v>
      </c>
      <c r="D22" s="54" t="s">
        <v>93</v>
      </c>
      <c r="E22" s="55">
        <v>2950872.00318</v>
      </c>
      <c r="F22" s="55">
        <v>291748.75</v>
      </c>
      <c r="G22" s="55">
        <v>291748.75</v>
      </c>
      <c r="H22" s="55">
        <v>0</v>
      </c>
      <c r="I22" s="30">
        <f t="shared" si="0"/>
        <v>291748.75</v>
      </c>
      <c r="J22" s="94">
        <f t="shared" si="1"/>
        <v>0</v>
      </c>
      <c r="K22" s="55">
        <v>3081901.09718</v>
      </c>
      <c r="L22" s="55">
        <v>254171.7</v>
      </c>
      <c r="M22" s="56">
        <v>254171.7</v>
      </c>
      <c r="N22" s="30">
        <v>0</v>
      </c>
      <c r="O22" s="30">
        <f t="shared" si="2"/>
        <v>254171.7</v>
      </c>
      <c r="P22" s="94">
        <f t="shared" si="3"/>
        <v>0</v>
      </c>
      <c r="Q22" s="139"/>
      <c r="R22" s="12"/>
    </row>
    <row r="23" spans="2:18" x14ac:dyDescent="0.35">
      <c r="B23" s="95" t="s">
        <v>94</v>
      </c>
      <c r="C23" s="54" t="s">
        <v>28</v>
      </c>
      <c r="D23" s="54" t="s">
        <v>95</v>
      </c>
      <c r="E23" s="55">
        <v>831136.54785570502</v>
      </c>
      <c r="F23" s="55">
        <v>106046.924215903</v>
      </c>
      <c r="G23" s="55">
        <v>106046.924215903</v>
      </c>
      <c r="H23" s="55">
        <v>0</v>
      </c>
      <c r="I23" s="30">
        <f t="shared" si="0"/>
        <v>106046.924215903</v>
      </c>
      <c r="J23" s="94">
        <f t="shared" si="1"/>
        <v>0</v>
      </c>
      <c r="K23" s="55">
        <v>828872.61724199296</v>
      </c>
      <c r="L23" s="55">
        <v>47090.971458964501</v>
      </c>
      <c r="M23" s="55">
        <v>47090.971458964501</v>
      </c>
      <c r="N23" s="55">
        <v>0</v>
      </c>
      <c r="O23" s="30">
        <f t="shared" si="2"/>
        <v>47090.971458964501</v>
      </c>
      <c r="P23" s="94">
        <f t="shared" si="3"/>
        <v>0</v>
      </c>
      <c r="Q23" s="131" t="s">
        <v>96</v>
      </c>
      <c r="R23" s="12"/>
    </row>
    <row r="24" spans="2:18" x14ac:dyDescent="0.35">
      <c r="B24" s="95" t="s">
        <v>97</v>
      </c>
      <c r="C24" s="54" t="s">
        <v>28</v>
      </c>
      <c r="D24" s="54" t="s">
        <v>95</v>
      </c>
      <c r="E24" s="55">
        <v>619041.00680787896</v>
      </c>
      <c r="F24" s="55">
        <v>20136.552558070602</v>
      </c>
      <c r="G24" s="55">
        <v>20136.552558070602</v>
      </c>
      <c r="H24" s="55">
        <v>0</v>
      </c>
      <c r="I24" s="30">
        <f t="shared" si="0"/>
        <v>20136.552558070602</v>
      </c>
      <c r="J24" s="94">
        <f t="shared" si="1"/>
        <v>0</v>
      </c>
      <c r="K24" s="55">
        <v>611442.783434905</v>
      </c>
      <c r="L24" s="55">
        <v>16919.881014322698</v>
      </c>
      <c r="M24" s="55">
        <v>16919.881014322698</v>
      </c>
      <c r="N24" s="55">
        <v>0</v>
      </c>
      <c r="O24" s="30">
        <f t="shared" si="2"/>
        <v>16919.881014322698</v>
      </c>
      <c r="P24" s="94">
        <f t="shared" si="3"/>
        <v>0</v>
      </c>
      <c r="Q24" s="140"/>
      <c r="R24" s="12"/>
    </row>
    <row r="25" spans="2:18" x14ac:dyDescent="0.35">
      <c r="B25" s="95" t="s">
        <v>98</v>
      </c>
      <c r="C25" s="54" t="s">
        <v>28</v>
      </c>
      <c r="D25" s="54" t="s">
        <v>95</v>
      </c>
      <c r="E25" s="55">
        <v>588158.92332788499</v>
      </c>
      <c r="F25" s="55">
        <v>31303.393266710998</v>
      </c>
      <c r="G25" s="55">
        <v>31303.393266710998</v>
      </c>
      <c r="H25" s="55">
        <v>0</v>
      </c>
      <c r="I25" s="30">
        <f t="shared" si="0"/>
        <v>31303.393266710998</v>
      </c>
      <c r="J25" s="94">
        <f t="shared" si="1"/>
        <v>0</v>
      </c>
      <c r="K25" s="55">
        <v>710522.91420289502</v>
      </c>
      <c r="L25" s="55">
        <v>31263.126973135699</v>
      </c>
      <c r="M25" s="55">
        <v>31263.126973135699</v>
      </c>
      <c r="N25" s="55">
        <v>0</v>
      </c>
      <c r="O25" s="30">
        <f t="shared" si="2"/>
        <v>31263.126973135699</v>
      </c>
      <c r="P25" s="94">
        <f t="shared" si="3"/>
        <v>0</v>
      </c>
      <c r="Q25" s="140"/>
      <c r="R25" s="12"/>
    </row>
    <row r="26" spans="2:18" x14ac:dyDescent="0.35">
      <c r="B26" s="95" t="s">
        <v>99</v>
      </c>
      <c r="C26" s="54" t="s">
        <v>28</v>
      </c>
      <c r="D26" s="54" t="s">
        <v>95</v>
      </c>
      <c r="E26" s="55">
        <v>912535.52518853103</v>
      </c>
      <c r="F26" s="55">
        <v>134261.883139315</v>
      </c>
      <c r="G26" s="55">
        <v>134261.883139315</v>
      </c>
      <c r="H26" s="55">
        <v>0</v>
      </c>
      <c r="I26" s="30">
        <f t="shared" si="0"/>
        <v>134261.883139315</v>
      </c>
      <c r="J26" s="94">
        <f t="shared" si="1"/>
        <v>0</v>
      </c>
      <c r="K26" s="55">
        <v>931062.782300208</v>
      </c>
      <c r="L26" s="55">
        <v>158897.720553577</v>
      </c>
      <c r="M26" s="55">
        <v>158897.720553577</v>
      </c>
      <c r="N26" s="55">
        <v>0</v>
      </c>
      <c r="O26" s="30">
        <f t="shared" si="2"/>
        <v>158897.720553577</v>
      </c>
      <c r="P26" s="94">
        <f t="shared" si="3"/>
        <v>0</v>
      </c>
      <c r="Q26" s="141"/>
      <c r="R26" s="12"/>
    </row>
    <row r="27" spans="2:18" ht="36" x14ac:dyDescent="0.35">
      <c r="B27" s="53" t="s">
        <v>100</v>
      </c>
      <c r="C27" s="54" t="s">
        <v>28</v>
      </c>
      <c r="D27" s="54" t="s">
        <v>101</v>
      </c>
      <c r="E27" s="55">
        <v>248058.86418999999</v>
      </c>
      <c r="F27" s="55">
        <v>18291.849999999999</v>
      </c>
      <c r="G27" s="55">
        <v>18129.77</v>
      </c>
      <c r="H27" s="55">
        <v>4.3099999999999996</v>
      </c>
      <c r="I27" s="30">
        <f t="shared" si="0"/>
        <v>18134.080000000002</v>
      </c>
      <c r="J27" s="94">
        <f t="shared" si="1"/>
        <v>157.7699999999968</v>
      </c>
      <c r="K27" s="55">
        <v>269810.05463999999</v>
      </c>
      <c r="L27" s="55">
        <v>45795.7</v>
      </c>
      <c r="M27" s="56">
        <v>25575.8</v>
      </c>
      <c r="N27" s="30">
        <v>4.41</v>
      </c>
      <c r="O27" s="30">
        <f t="shared" si="2"/>
        <v>25580.21</v>
      </c>
      <c r="P27" s="94">
        <f t="shared" si="3"/>
        <v>20215.489999999998</v>
      </c>
      <c r="Q27" s="142" t="s">
        <v>30</v>
      </c>
      <c r="R27" s="12"/>
    </row>
    <row r="28" spans="2:18" s="17" customFormat="1" ht="45" customHeight="1" x14ac:dyDescent="0.3">
      <c r="B28" s="50" t="s">
        <v>102</v>
      </c>
      <c r="C28" s="51" t="s">
        <v>28</v>
      </c>
      <c r="D28" s="51" t="s">
        <v>56</v>
      </c>
      <c r="E28" s="58">
        <f>E29+E30+E31+E32</f>
        <v>9295169.8768000007</v>
      </c>
      <c r="F28" s="58">
        <f>F29+F30+F31+F32</f>
        <v>133730.4</v>
      </c>
      <c r="G28" s="92">
        <f>G29+G30+G31+G32</f>
        <v>133720.9</v>
      </c>
      <c r="H28" s="29">
        <f>H29+H30+H31+H32</f>
        <v>4.26</v>
      </c>
      <c r="I28" s="29">
        <f t="shared" si="0"/>
        <v>133725.16</v>
      </c>
      <c r="J28" s="93">
        <f t="shared" si="1"/>
        <v>5.2399999999906868</v>
      </c>
      <c r="K28" s="58">
        <f>K29+K30+K31+K32</f>
        <v>8586161.0752300005</v>
      </c>
      <c r="L28" s="58">
        <f>L29+L30+L31+L32</f>
        <v>118658.30000000002</v>
      </c>
      <c r="M28" s="59">
        <f>M29+M30+M31+M32</f>
        <v>118611.00000000001</v>
      </c>
      <c r="N28" s="29">
        <f>N29+N30+N31+N32</f>
        <v>5.4</v>
      </c>
      <c r="O28" s="29">
        <f t="shared" si="2"/>
        <v>118616.40000000001</v>
      </c>
      <c r="P28" s="93">
        <f t="shared" si="3"/>
        <v>41.900000000008731</v>
      </c>
      <c r="Q28" s="143"/>
      <c r="R28" s="57"/>
    </row>
    <row r="29" spans="2:18" x14ac:dyDescent="0.35">
      <c r="B29" s="53" t="s">
        <v>103</v>
      </c>
      <c r="C29" s="54" t="s">
        <v>28</v>
      </c>
      <c r="D29" s="54" t="s">
        <v>104</v>
      </c>
      <c r="E29" s="55">
        <v>18707.55803</v>
      </c>
      <c r="F29" s="55">
        <v>990.42</v>
      </c>
      <c r="G29" s="55">
        <v>980.92</v>
      </c>
      <c r="H29" s="55">
        <v>4.26</v>
      </c>
      <c r="I29" s="30">
        <f t="shared" si="0"/>
        <v>985.18</v>
      </c>
      <c r="J29" s="94">
        <f t="shared" si="1"/>
        <v>5.2400000000000091</v>
      </c>
      <c r="K29" s="55">
        <v>25771.18763</v>
      </c>
      <c r="L29" s="55">
        <v>1488.1</v>
      </c>
      <c r="M29" s="56">
        <v>1440.8</v>
      </c>
      <c r="N29" s="30">
        <v>5.4</v>
      </c>
      <c r="O29" s="30">
        <f t="shared" si="2"/>
        <v>1446.2</v>
      </c>
      <c r="P29" s="94">
        <f t="shared" si="3"/>
        <v>41.899999999999864</v>
      </c>
      <c r="Q29" s="143"/>
      <c r="R29" s="12"/>
    </row>
    <row r="30" spans="2:18" x14ac:dyDescent="0.35">
      <c r="B30" s="53" t="s">
        <v>105</v>
      </c>
      <c r="C30" s="54" t="s">
        <v>28</v>
      </c>
      <c r="D30" s="54" t="s">
        <v>106</v>
      </c>
      <c r="E30" s="55">
        <v>4158247.2283999999</v>
      </c>
      <c r="F30" s="55">
        <v>117685.6</v>
      </c>
      <c r="G30" s="55">
        <v>117685.6</v>
      </c>
      <c r="H30" s="55">
        <v>0</v>
      </c>
      <c r="I30" s="30">
        <f t="shared" si="0"/>
        <v>117685.6</v>
      </c>
      <c r="J30" s="94">
        <f t="shared" si="1"/>
        <v>0</v>
      </c>
      <c r="K30" s="55">
        <v>3364652.68</v>
      </c>
      <c r="L30" s="55">
        <v>103777.60000000001</v>
      </c>
      <c r="M30" s="56">
        <v>103777.60000000001</v>
      </c>
      <c r="N30" s="30">
        <v>0</v>
      </c>
      <c r="O30" s="30">
        <f t="shared" si="2"/>
        <v>103777.60000000001</v>
      </c>
      <c r="P30" s="94">
        <f t="shared" si="3"/>
        <v>0</v>
      </c>
      <c r="Q30" s="143"/>
      <c r="R30" s="12"/>
    </row>
    <row r="31" spans="2:18" ht="36" x14ac:dyDescent="0.35">
      <c r="B31" s="53" t="s">
        <v>107</v>
      </c>
      <c r="C31" s="54" t="s">
        <v>28</v>
      </c>
      <c r="D31" s="54" t="s">
        <v>108</v>
      </c>
      <c r="E31" s="55">
        <v>4815518.62</v>
      </c>
      <c r="F31" s="55">
        <v>0</v>
      </c>
      <c r="G31" s="96">
        <v>0</v>
      </c>
      <c r="H31" s="30">
        <v>0</v>
      </c>
      <c r="I31" s="30">
        <f t="shared" si="0"/>
        <v>0</v>
      </c>
      <c r="J31" s="94">
        <f t="shared" si="1"/>
        <v>0</v>
      </c>
      <c r="K31" s="55">
        <v>4743567.6100000003</v>
      </c>
      <c r="L31" s="55">
        <v>0</v>
      </c>
      <c r="M31" s="56">
        <v>0</v>
      </c>
      <c r="N31" s="30">
        <v>0</v>
      </c>
      <c r="O31" s="30">
        <f t="shared" si="2"/>
        <v>0</v>
      </c>
      <c r="P31" s="94">
        <f t="shared" si="3"/>
        <v>0</v>
      </c>
      <c r="Q31" s="143"/>
      <c r="R31" s="12"/>
    </row>
    <row r="32" spans="2:18" ht="42" customHeight="1" x14ac:dyDescent="0.35">
      <c r="B32" s="53" t="s">
        <v>109</v>
      </c>
      <c r="C32" s="54" t="s">
        <v>28</v>
      </c>
      <c r="D32" s="54" t="s">
        <v>110</v>
      </c>
      <c r="E32" s="55">
        <v>302696.47037</v>
      </c>
      <c r="F32" s="55">
        <v>15054.380000000001</v>
      </c>
      <c r="G32" s="55">
        <v>15054.380000000001</v>
      </c>
      <c r="H32" s="55">
        <v>0</v>
      </c>
      <c r="I32" s="30">
        <f t="shared" si="0"/>
        <v>15054.380000000001</v>
      </c>
      <c r="J32" s="94">
        <f t="shared" si="1"/>
        <v>0</v>
      </c>
      <c r="K32" s="55">
        <v>452169.59759999998</v>
      </c>
      <c r="L32" s="55">
        <v>13392.6</v>
      </c>
      <c r="M32" s="56">
        <v>13392.6</v>
      </c>
      <c r="N32" s="30">
        <v>0</v>
      </c>
      <c r="O32" s="30">
        <f t="shared" si="2"/>
        <v>13392.6</v>
      </c>
      <c r="P32" s="94">
        <f t="shared" si="3"/>
        <v>0</v>
      </c>
      <c r="Q32" s="143"/>
      <c r="R32" s="12"/>
    </row>
    <row r="33" spans="2:18" s="17" customFormat="1" ht="17.399999999999999" x14ac:dyDescent="0.3">
      <c r="B33" s="50" t="s">
        <v>111</v>
      </c>
      <c r="C33" s="51" t="s">
        <v>28</v>
      </c>
      <c r="D33" s="51" t="s">
        <v>58</v>
      </c>
      <c r="E33" s="58">
        <f>E34+E35+E36</f>
        <v>3662207.3109999998</v>
      </c>
      <c r="F33" s="58">
        <f>F34+F35+F36</f>
        <v>337081.41600000003</v>
      </c>
      <c r="G33" s="92">
        <f>G34+G35+G36</f>
        <v>329913.91391</v>
      </c>
      <c r="H33" s="29">
        <f>H34+H35+H36</f>
        <v>3654.9013100000002</v>
      </c>
      <c r="I33" s="29">
        <f t="shared" si="0"/>
        <v>333568.81521999999</v>
      </c>
      <c r="J33" s="93">
        <f t="shared" si="1"/>
        <v>3512.600780000037</v>
      </c>
      <c r="K33" s="58">
        <f>K34+K35+K36</f>
        <v>3425134.624989999</v>
      </c>
      <c r="L33" s="58">
        <f>L34+L35+L36</f>
        <v>325127.11100000003</v>
      </c>
      <c r="M33" s="59">
        <f>M34+M35+M36</f>
        <v>310584.5703499997</v>
      </c>
      <c r="N33" s="29">
        <f>N34+N35+N36</f>
        <v>3494.7249999999999</v>
      </c>
      <c r="O33" s="29">
        <f t="shared" si="2"/>
        <v>314079.29534999968</v>
      </c>
      <c r="P33" s="93">
        <f t="shared" si="3"/>
        <v>11047.815650000353</v>
      </c>
      <c r="Q33" s="144"/>
      <c r="R33" s="57"/>
    </row>
    <row r="34" spans="2:18" x14ac:dyDescent="0.35">
      <c r="B34" s="95" t="s">
        <v>112</v>
      </c>
      <c r="C34" s="54" t="s">
        <v>28</v>
      </c>
      <c r="D34" s="54" t="s">
        <v>95</v>
      </c>
      <c r="E34" s="55">
        <v>1055520.1468</v>
      </c>
      <c r="F34" s="55">
        <v>84410.63</v>
      </c>
      <c r="G34" s="96">
        <v>82535.998689999993</v>
      </c>
      <c r="H34" s="30">
        <v>1874.63131</v>
      </c>
      <c r="I34" s="30">
        <f t="shared" si="0"/>
        <v>84410.62999999999</v>
      </c>
      <c r="J34" s="94">
        <f t="shared" si="1"/>
        <v>0</v>
      </c>
      <c r="K34" s="55">
        <v>968435.57186624804</v>
      </c>
      <c r="L34" s="55">
        <v>80305.600000000006</v>
      </c>
      <c r="M34" s="56">
        <v>75429.6290242018</v>
      </c>
      <c r="N34" s="30">
        <v>1865.125</v>
      </c>
      <c r="O34" s="30">
        <f t="shared" si="2"/>
        <v>77294.7540242018</v>
      </c>
      <c r="P34" s="94">
        <f t="shared" si="3"/>
        <v>3010.8459757982055</v>
      </c>
      <c r="Q34" s="131" t="s">
        <v>96</v>
      </c>
      <c r="R34" s="12"/>
    </row>
    <row r="35" spans="2:18" x14ac:dyDescent="0.35">
      <c r="B35" s="95" t="s">
        <v>113</v>
      </c>
      <c r="C35" s="54" t="s">
        <v>28</v>
      </c>
      <c r="D35" s="54" t="s">
        <v>95</v>
      </c>
      <c r="E35" s="55">
        <v>1009336.44062</v>
      </c>
      <c r="F35" s="55">
        <v>81999.061499999996</v>
      </c>
      <c r="G35" s="96">
        <v>78079.624519999998</v>
      </c>
      <c r="H35" s="30">
        <v>1780.27</v>
      </c>
      <c r="I35" s="30">
        <f t="shared" si="0"/>
        <v>79859.894520000002</v>
      </c>
      <c r="J35" s="94">
        <f t="shared" si="1"/>
        <v>2139.1669799999945</v>
      </c>
      <c r="K35" s="55">
        <v>952833.95115352096</v>
      </c>
      <c r="L35" s="55">
        <v>76482.399999999994</v>
      </c>
      <c r="M35" s="56">
        <v>71922.372044943899</v>
      </c>
      <c r="N35" s="30">
        <v>1629.6</v>
      </c>
      <c r="O35" s="30">
        <f t="shared" si="2"/>
        <v>73551.972044943905</v>
      </c>
      <c r="P35" s="94">
        <f t="shared" si="3"/>
        <v>2930.4279550560896</v>
      </c>
      <c r="Q35" s="132"/>
      <c r="R35" s="12"/>
    </row>
    <row r="36" spans="2:18" x14ac:dyDescent="0.35">
      <c r="B36" s="95" t="s">
        <v>114</v>
      </c>
      <c r="C36" s="54" t="s">
        <v>28</v>
      </c>
      <c r="D36" s="54" t="s">
        <v>95</v>
      </c>
      <c r="E36" s="55">
        <v>1597350.72358</v>
      </c>
      <c r="F36" s="55">
        <v>170671.72450000001</v>
      </c>
      <c r="G36" s="96">
        <v>169298.29070000001</v>
      </c>
      <c r="H36" s="30">
        <v>0</v>
      </c>
      <c r="I36" s="30">
        <f t="shared" si="0"/>
        <v>169298.29070000001</v>
      </c>
      <c r="J36" s="94">
        <f t="shared" si="1"/>
        <v>1373.4337999999989</v>
      </c>
      <c r="K36" s="55">
        <v>1503865.10197023</v>
      </c>
      <c r="L36" s="55">
        <v>168339.111</v>
      </c>
      <c r="M36" s="56">
        <v>163232.56928085399</v>
      </c>
      <c r="N36" s="30">
        <v>0</v>
      </c>
      <c r="O36" s="30">
        <f t="shared" si="2"/>
        <v>163232.56928085399</v>
      </c>
      <c r="P36" s="94">
        <f t="shared" si="3"/>
        <v>5106.5417191460147</v>
      </c>
      <c r="Q36" s="132"/>
      <c r="R36" s="12"/>
    </row>
    <row r="37" spans="2:18" ht="36" x14ac:dyDescent="0.35">
      <c r="B37" s="60" t="s">
        <v>115</v>
      </c>
      <c r="C37" s="54" t="s">
        <v>116</v>
      </c>
      <c r="D37" s="54" t="s">
        <v>95</v>
      </c>
      <c r="E37" s="55">
        <f>E38+E39+E40</f>
        <v>7068.7991750000001</v>
      </c>
      <c r="F37" s="55">
        <f>F38+F39+F40</f>
        <v>547.26250000000005</v>
      </c>
      <c r="G37" s="96">
        <f>G38+G39+G40</f>
        <v>537.47299999999996</v>
      </c>
      <c r="H37" s="30">
        <f>H38+H39+H40</f>
        <v>4.3</v>
      </c>
      <c r="I37" s="30">
        <f t="shared" si="0"/>
        <v>541.77299999999991</v>
      </c>
      <c r="J37" s="94">
        <f t="shared" si="1"/>
        <v>5.4895000000001346</v>
      </c>
      <c r="K37" s="55">
        <f>K38+K39+K40</f>
        <v>7149.8694946236592</v>
      </c>
      <c r="L37" s="55">
        <f>L38+L39+L40</f>
        <v>558.95000000000005</v>
      </c>
      <c r="M37" s="56">
        <f>M38+M39+M40</f>
        <v>537.04999999999995</v>
      </c>
      <c r="N37" s="30">
        <f>N38+N39+N40</f>
        <v>4.3</v>
      </c>
      <c r="O37" s="30">
        <f t="shared" si="2"/>
        <v>541.34999999999991</v>
      </c>
      <c r="P37" s="94">
        <f t="shared" si="3"/>
        <v>17.600000000000136</v>
      </c>
      <c r="Q37" s="132"/>
      <c r="R37" s="12"/>
    </row>
    <row r="38" spans="2:18" x14ac:dyDescent="0.35">
      <c r="B38" s="95" t="s">
        <v>112</v>
      </c>
      <c r="C38" s="54" t="s">
        <v>116</v>
      </c>
      <c r="D38" s="54" t="s">
        <v>95</v>
      </c>
      <c r="E38" s="55">
        <v>1162.5125499999999</v>
      </c>
      <c r="F38" s="55">
        <v>81.132499999999993</v>
      </c>
      <c r="G38" s="96">
        <v>79.832999999999998</v>
      </c>
      <c r="H38" s="30">
        <v>1.3</v>
      </c>
      <c r="I38" s="30">
        <f t="shared" si="0"/>
        <v>81.132999999999996</v>
      </c>
      <c r="J38" s="94">
        <f t="shared" si="1"/>
        <v>-5.0000000000238742E-4</v>
      </c>
      <c r="K38" s="55">
        <v>1158.20049462366</v>
      </c>
      <c r="L38" s="55">
        <v>81.25</v>
      </c>
      <c r="M38" s="56">
        <v>77.05</v>
      </c>
      <c r="N38" s="30">
        <v>1.3</v>
      </c>
      <c r="O38" s="30">
        <f t="shared" si="2"/>
        <v>78.349999999999994</v>
      </c>
      <c r="P38" s="94">
        <f t="shared" si="3"/>
        <v>2.9000000000000057</v>
      </c>
      <c r="Q38" s="132"/>
      <c r="R38" s="12"/>
    </row>
    <row r="39" spans="2:18" x14ac:dyDescent="0.35">
      <c r="B39" s="95" t="s">
        <v>113</v>
      </c>
      <c r="C39" s="54" t="s">
        <v>116</v>
      </c>
      <c r="D39" s="54" t="s">
        <v>95</v>
      </c>
      <c r="E39" s="55">
        <v>1761.8973249999999</v>
      </c>
      <c r="F39" s="55">
        <v>120.4675</v>
      </c>
      <c r="G39" s="96">
        <v>114.57</v>
      </c>
      <c r="H39" s="30">
        <v>3</v>
      </c>
      <c r="I39" s="30">
        <f t="shared" si="0"/>
        <v>117.57</v>
      </c>
      <c r="J39" s="94">
        <f t="shared" si="1"/>
        <v>2.897500000000008</v>
      </c>
      <c r="K39" s="55">
        <v>1753.4970000000001</v>
      </c>
      <c r="L39" s="55">
        <v>116.19</v>
      </c>
      <c r="M39" s="56">
        <v>109</v>
      </c>
      <c r="N39" s="30">
        <v>3</v>
      </c>
      <c r="O39" s="30">
        <f t="shared" si="2"/>
        <v>112</v>
      </c>
      <c r="P39" s="94">
        <f t="shared" si="3"/>
        <v>4.1899999999999977</v>
      </c>
      <c r="Q39" s="132"/>
      <c r="R39" s="12"/>
    </row>
    <row r="40" spans="2:18" x14ac:dyDescent="0.35">
      <c r="B40" s="95" t="s">
        <v>114</v>
      </c>
      <c r="C40" s="54" t="s">
        <v>116</v>
      </c>
      <c r="D40" s="54" t="s">
        <v>95</v>
      </c>
      <c r="E40" s="55">
        <v>4144.3892999999998</v>
      </c>
      <c r="F40" s="55">
        <v>345.66250000000002</v>
      </c>
      <c r="G40" s="96">
        <v>343.07</v>
      </c>
      <c r="H40" s="30">
        <v>0</v>
      </c>
      <c r="I40" s="30">
        <f t="shared" si="0"/>
        <v>343.07</v>
      </c>
      <c r="J40" s="94">
        <f t="shared" si="1"/>
        <v>2.5925000000000296</v>
      </c>
      <c r="K40" s="55">
        <v>4238.1719999999996</v>
      </c>
      <c r="L40" s="55">
        <v>361.51</v>
      </c>
      <c r="M40" s="56">
        <v>351</v>
      </c>
      <c r="N40" s="30">
        <v>0</v>
      </c>
      <c r="O40" s="30">
        <f t="shared" si="2"/>
        <v>351</v>
      </c>
      <c r="P40" s="94">
        <f t="shared" si="3"/>
        <v>10.509999999999991</v>
      </c>
      <c r="Q40" s="133"/>
      <c r="R40" s="12"/>
    </row>
    <row r="41" spans="2:18" s="17" customFormat="1" ht="104.4" x14ac:dyDescent="0.3">
      <c r="B41" s="50" t="s">
        <v>117</v>
      </c>
      <c r="C41" s="51" t="s">
        <v>28</v>
      </c>
      <c r="D41" s="51" t="s">
        <v>61</v>
      </c>
      <c r="E41" s="58">
        <v>995432.99505999999</v>
      </c>
      <c r="F41" s="58">
        <v>88149.55</v>
      </c>
      <c r="G41" s="58">
        <v>86265.99</v>
      </c>
      <c r="H41" s="58">
        <v>879.63</v>
      </c>
      <c r="I41" s="29">
        <f t="shared" si="0"/>
        <v>87145.62000000001</v>
      </c>
      <c r="J41" s="93">
        <f t="shared" si="1"/>
        <v>1003.929999999993</v>
      </c>
      <c r="K41" s="58">
        <v>924104.46950000001</v>
      </c>
      <c r="L41" s="58">
        <v>84450.36421</v>
      </c>
      <c r="M41" s="59">
        <v>80763.892829999997</v>
      </c>
      <c r="N41" s="29">
        <v>824.63134000000002</v>
      </c>
      <c r="O41" s="29">
        <f t="shared" si="2"/>
        <v>81588.524170000004</v>
      </c>
      <c r="P41" s="93">
        <f t="shared" si="3"/>
        <v>2861.8400399999955</v>
      </c>
      <c r="Q41" s="142" t="s">
        <v>30</v>
      </c>
      <c r="R41" s="57"/>
    </row>
    <row r="42" spans="2:18" s="17" customFormat="1" ht="17.399999999999999" x14ac:dyDescent="0.3">
      <c r="B42" s="50" t="s">
        <v>118</v>
      </c>
      <c r="C42" s="51" t="s">
        <v>28</v>
      </c>
      <c r="D42" s="51" t="s">
        <v>63</v>
      </c>
      <c r="E42" s="58">
        <v>2101502.2548600002</v>
      </c>
      <c r="F42" s="58">
        <v>155036.39000000001</v>
      </c>
      <c r="G42" s="58">
        <v>154813.03</v>
      </c>
      <c r="H42" s="58">
        <v>10.48</v>
      </c>
      <c r="I42" s="29">
        <f t="shared" si="0"/>
        <v>154823.51</v>
      </c>
      <c r="J42" s="93">
        <f t="shared" si="1"/>
        <v>212.88000000000466</v>
      </c>
      <c r="K42" s="58">
        <v>1848966.65136</v>
      </c>
      <c r="L42" s="58">
        <v>129378.6</v>
      </c>
      <c r="M42" s="59">
        <v>127975.6</v>
      </c>
      <c r="N42" s="29">
        <v>11.8</v>
      </c>
      <c r="O42" s="29">
        <f t="shared" si="2"/>
        <v>127987.40000000001</v>
      </c>
      <c r="P42" s="93">
        <f t="shared" si="3"/>
        <v>1391.1999999999971</v>
      </c>
      <c r="Q42" s="138"/>
      <c r="R42" s="57"/>
    </row>
    <row r="43" spans="2:18" s="17" customFormat="1" ht="40.5" customHeight="1" x14ac:dyDescent="0.3">
      <c r="B43" s="50" t="s">
        <v>119</v>
      </c>
      <c r="C43" s="51" t="s">
        <v>28</v>
      </c>
      <c r="D43" s="51" t="s">
        <v>120</v>
      </c>
      <c r="E43" s="58">
        <f>E44+E45</f>
        <v>217659.55113000001</v>
      </c>
      <c r="F43" s="58">
        <f>F44+F45</f>
        <v>1557.4</v>
      </c>
      <c r="G43" s="92">
        <f>G44+G45</f>
        <v>1543.4</v>
      </c>
      <c r="H43" s="29">
        <f>H44+H45</f>
        <v>0</v>
      </c>
      <c r="I43" s="29">
        <f t="shared" si="0"/>
        <v>1543.4</v>
      </c>
      <c r="J43" s="93">
        <f t="shared" si="1"/>
        <v>14</v>
      </c>
      <c r="K43" s="58">
        <f>K44+K45</f>
        <v>184497.94258999999</v>
      </c>
      <c r="L43" s="58">
        <f>L44+L45</f>
        <v>1235.2</v>
      </c>
      <c r="M43" s="59">
        <f>M44+M45</f>
        <v>1212.9000000000001</v>
      </c>
      <c r="N43" s="29">
        <f>N44+N45</f>
        <v>0</v>
      </c>
      <c r="O43" s="29">
        <f t="shared" si="2"/>
        <v>1212.9000000000001</v>
      </c>
      <c r="P43" s="93">
        <f t="shared" si="3"/>
        <v>22.299999999999955</v>
      </c>
      <c r="Q43" s="138"/>
      <c r="R43" s="57"/>
    </row>
    <row r="44" spans="2:18" x14ac:dyDescent="0.35">
      <c r="B44" s="60" t="s">
        <v>121</v>
      </c>
      <c r="C44" s="54" t="s">
        <v>28</v>
      </c>
      <c r="D44" s="61">
        <v>161</v>
      </c>
      <c r="E44" s="55">
        <v>217659.55113000001</v>
      </c>
      <c r="F44" s="55">
        <v>1557.4</v>
      </c>
      <c r="G44" s="55">
        <v>1543.4</v>
      </c>
      <c r="H44" s="55">
        <v>0</v>
      </c>
      <c r="I44" s="30">
        <f t="shared" si="0"/>
        <v>1543.4</v>
      </c>
      <c r="J44" s="94">
        <f t="shared" si="1"/>
        <v>14</v>
      </c>
      <c r="K44" s="55">
        <v>184497.94258999999</v>
      </c>
      <c r="L44" s="55">
        <v>1235.2</v>
      </c>
      <c r="M44" s="56">
        <v>1212.9000000000001</v>
      </c>
      <c r="N44" s="30">
        <v>0</v>
      </c>
      <c r="O44" s="30">
        <f t="shared" si="2"/>
        <v>1212.9000000000001</v>
      </c>
      <c r="P44" s="94">
        <f t="shared" si="3"/>
        <v>22.299999999999955</v>
      </c>
      <c r="Q44" s="138"/>
      <c r="R44" s="12"/>
    </row>
    <row r="45" spans="2:18" x14ac:dyDescent="0.35">
      <c r="B45" s="60" t="s">
        <v>122</v>
      </c>
      <c r="C45" s="54" t="s">
        <v>28</v>
      </c>
      <c r="D45" s="61">
        <v>162</v>
      </c>
      <c r="E45" s="55">
        <v>0</v>
      </c>
      <c r="F45" s="55">
        <v>0</v>
      </c>
      <c r="G45" s="55">
        <v>0</v>
      </c>
      <c r="H45" s="55">
        <v>0</v>
      </c>
      <c r="I45" s="30">
        <f t="shared" si="0"/>
        <v>0</v>
      </c>
      <c r="J45" s="94">
        <f t="shared" si="1"/>
        <v>0</v>
      </c>
      <c r="K45" s="55">
        <v>0</v>
      </c>
      <c r="L45" s="55">
        <v>0</v>
      </c>
      <c r="M45" s="56">
        <v>0</v>
      </c>
      <c r="N45" s="30">
        <v>0</v>
      </c>
      <c r="O45" s="30">
        <f t="shared" si="2"/>
        <v>0</v>
      </c>
      <c r="P45" s="94">
        <f t="shared" si="3"/>
        <v>0</v>
      </c>
      <c r="Q45" s="138"/>
      <c r="R45" s="12"/>
    </row>
    <row r="46" spans="2:18" s="17" customFormat="1" ht="34.799999999999997" x14ac:dyDescent="0.3">
      <c r="B46" s="50" t="s">
        <v>123</v>
      </c>
      <c r="C46" s="51" t="s">
        <v>28</v>
      </c>
      <c r="D46" s="51" t="s">
        <v>124</v>
      </c>
      <c r="E46" s="58">
        <v>133450.89877999999</v>
      </c>
      <c r="F46" s="58">
        <v>9930.2199999999993</v>
      </c>
      <c r="G46" s="58">
        <v>9829.67</v>
      </c>
      <c r="H46" s="58">
        <v>58.99</v>
      </c>
      <c r="I46" s="29">
        <f t="shared" si="0"/>
        <v>9888.66</v>
      </c>
      <c r="J46" s="93">
        <f t="shared" si="1"/>
        <v>41.559999999999491</v>
      </c>
      <c r="K46" s="58">
        <v>58333.974000000002</v>
      </c>
      <c r="L46" s="58">
        <v>6280.3</v>
      </c>
      <c r="M46" s="59">
        <v>6016</v>
      </c>
      <c r="N46" s="29">
        <v>42.1</v>
      </c>
      <c r="O46" s="29">
        <f t="shared" si="2"/>
        <v>6058.1</v>
      </c>
      <c r="P46" s="93">
        <f t="shared" si="3"/>
        <v>222.19999999999982</v>
      </c>
      <c r="Q46" s="138"/>
      <c r="R46" s="57"/>
    </row>
    <row r="47" spans="2:18" s="17" customFormat="1" ht="52.2" x14ac:dyDescent="0.3">
      <c r="B47" s="50" t="s">
        <v>125</v>
      </c>
      <c r="C47" s="51" t="s">
        <v>28</v>
      </c>
      <c r="D47" s="51" t="s">
        <v>126</v>
      </c>
      <c r="E47" s="58">
        <v>764300.73</v>
      </c>
      <c r="F47" s="58">
        <v>12565.99</v>
      </c>
      <c r="G47" s="58">
        <v>12453.3472026255</v>
      </c>
      <c r="H47" s="58">
        <v>112.64279737451901</v>
      </c>
      <c r="I47" s="29">
        <f t="shared" si="0"/>
        <v>12565.99000000002</v>
      </c>
      <c r="J47" s="93">
        <f t="shared" si="1"/>
        <v>-2.0008883439004421E-11</v>
      </c>
      <c r="K47" s="58">
        <v>562011.72</v>
      </c>
      <c r="L47" s="58">
        <v>15019.06</v>
      </c>
      <c r="M47" s="58">
        <v>15014.5603232679</v>
      </c>
      <c r="N47" s="58">
        <v>4.4996767321207001</v>
      </c>
      <c r="O47" s="29">
        <f t="shared" si="2"/>
        <v>15019.060000000021</v>
      </c>
      <c r="P47" s="93">
        <f t="shared" si="3"/>
        <v>-2.1827872842550278E-11</v>
      </c>
      <c r="Q47" s="145"/>
      <c r="R47" s="57"/>
    </row>
    <row r="48" spans="2:18" s="17" customFormat="1" ht="17.399999999999999" x14ac:dyDescent="0.3">
      <c r="B48" s="50" t="s">
        <v>51</v>
      </c>
      <c r="C48" s="51" t="s">
        <v>28</v>
      </c>
      <c r="D48" s="51" t="s">
        <v>127</v>
      </c>
      <c r="E48" s="58">
        <f>('1.1. ЮЯЭС'!E20+'1.1. ЮЯЭС'!E22)-E20-E28-E33-E41-E42-E43-E46</f>
        <v>514865.22974999616</v>
      </c>
      <c r="F48" s="58">
        <f>('1.1. ЮЯЭС'!F20+'1.1. ЮЯЭС'!F22)-F20-F28-F33-F41-F42-F43-F46</f>
        <v>67533.273999999976</v>
      </c>
      <c r="G48" s="92">
        <f>('1.1. ЮЯЭС'!G20+'1.1. ЮЯЭС'!G22)-G20-G28-G33-G41-G42-G43-G46</f>
        <v>67048.736089999889</v>
      </c>
      <c r="H48" s="29">
        <f>('1.1. ЮЯЭС'!H20+'1.1. ЮЯЭС'!H22)-H20-H28-H33-H41-H42-H43-H46</f>
        <v>308.65868999999873</v>
      </c>
      <c r="I48" s="29">
        <f t="shared" si="0"/>
        <v>67357.394779999886</v>
      </c>
      <c r="J48" s="93">
        <f t="shared" si="1"/>
        <v>175.87922000008984</v>
      </c>
      <c r="K48" s="58">
        <f>('1.1. ЮЯЭС'!J20+'1.1. ЮЯЭС'!J22)-K20-K28-K33-K41-K42-K43-K46</f>
        <v>564395.77563000005</v>
      </c>
      <c r="L48" s="58">
        <f>('1.1. ЮЯЭС'!K20+'1.1. ЮЯЭС'!K22)-L20-L28-L33-L41-L42-L43-L46</f>
        <v>68101.584789999877</v>
      </c>
      <c r="M48" s="59">
        <f>('1.1. ЮЯЭС'!L20+'1.1. ЮЯЭС'!L22)-M20-M28-M33-M41-M42-M43-M46</f>
        <v>66708.946820000332</v>
      </c>
      <c r="N48" s="29">
        <f>('1.1. ЮЯЭС'!M20+'1.1. ЮЯЭС'!M22)-N20-N28-N33-N41-N42-N43-N46</f>
        <v>318.55366000000043</v>
      </c>
      <c r="O48" s="29">
        <f t="shared" si="2"/>
        <v>67027.500480000337</v>
      </c>
      <c r="P48" s="93">
        <f t="shared" si="3"/>
        <v>1074.08430999954</v>
      </c>
      <c r="Q48" s="146"/>
      <c r="R48" s="57"/>
    </row>
    <row r="49" spans="2:18" s="17" customFormat="1" ht="52.2" x14ac:dyDescent="0.3">
      <c r="B49" s="62" t="s">
        <v>128</v>
      </c>
      <c r="C49" s="51" t="s">
        <v>28</v>
      </c>
      <c r="D49" s="51" t="s">
        <v>129</v>
      </c>
      <c r="E49" s="58">
        <f>E50+E51+E52+E53+E54</f>
        <v>2617891.98438812</v>
      </c>
      <c r="F49" s="58">
        <f>F50+F51+F52+F53+F54</f>
        <v>123235.9688230647</v>
      </c>
      <c r="G49" s="92">
        <f>G50+G51+G52+G53+G54</f>
        <v>118801.02305331324</v>
      </c>
      <c r="H49" s="29">
        <f>H50+H51+H52+H53+H54</f>
        <v>0</v>
      </c>
      <c r="I49" s="29">
        <f t="shared" si="0"/>
        <v>118801.02305331324</v>
      </c>
      <c r="J49" s="93">
        <f t="shared" si="1"/>
        <v>4434.945769751459</v>
      </c>
      <c r="K49" s="58">
        <f>K50+K51+K52+K53+K54</f>
        <v>4364180.42427566</v>
      </c>
      <c r="L49" s="58">
        <f>L50+L51+L52+L53+L54</f>
        <v>42231.941406036</v>
      </c>
      <c r="M49" s="59">
        <f>M50+M51+M52+M53+M54</f>
        <v>34546.840174999903</v>
      </c>
      <c r="N49" s="29">
        <f>N50+N51+N52+N53+N54</f>
        <v>204.53299999999999</v>
      </c>
      <c r="O49" s="29">
        <f t="shared" si="2"/>
        <v>34751.373174999906</v>
      </c>
      <c r="P49" s="93">
        <f t="shared" si="3"/>
        <v>7480.5682310360935</v>
      </c>
      <c r="Q49" s="63"/>
      <c r="R49" s="57"/>
    </row>
    <row r="50" spans="2:18" x14ac:dyDescent="0.35">
      <c r="B50" s="65" t="s">
        <v>130</v>
      </c>
      <c r="C50" s="54"/>
      <c r="D50" s="54" t="s">
        <v>131</v>
      </c>
      <c r="E50" s="97">
        <v>2270000</v>
      </c>
      <c r="F50" s="97">
        <v>105297.932</v>
      </c>
      <c r="G50" s="97">
        <v>105297.932</v>
      </c>
      <c r="H50" s="97">
        <v>0</v>
      </c>
      <c r="I50" s="98">
        <f t="shared" si="0"/>
        <v>105297.932</v>
      </c>
      <c r="J50" s="99">
        <f t="shared" si="1"/>
        <v>0</v>
      </c>
      <c r="K50" s="97">
        <v>590000</v>
      </c>
      <c r="L50" s="97">
        <v>13901.414000000001</v>
      </c>
      <c r="M50" s="97">
        <v>13696.880999999999</v>
      </c>
      <c r="N50" s="97">
        <v>204.53299999999999</v>
      </c>
      <c r="O50" s="98">
        <f t="shared" si="2"/>
        <v>13901.413999999999</v>
      </c>
      <c r="P50" s="99">
        <f t="shared" si="3"/>
        <v>0</v>
      </c>
      <c r="Q50" s="64"/>
      <c r="R50" s="12"/>
    </row>
    <row r="51" spans="2:18" x14ac:dyDescent="0.35">
      <c r="B51" s="65" t="s">
        <v>132</v>
      </c>
      <c r="C51" s="54" t="s">
        <v>28</v>
      </c>
      <c r="D51" s="54" t="s">
        <v>133</v>
      </c>
      <c r="E51" s="55">
        <v>0</v>
      </c>
      <c r="F51" s="55">
        <v>0</v>
      </c>
      <c r="G51" s="55">
        <v>0</v>
      </c>
      <c r="H51" s="55">
        <v>0</v>
      </c>
      <c r="I51" s="30">
        <f t="shared" si="0"/>
        <v>0</v>
      </c>
      <c r="J51" s="94">
        <f t="shared" si="1"/>
        <v>0</v>
      </c>
      <c r="K51" s="55">
        <v>0</v>
      </c>
      <c r="L51" s="55">
        <v>0</v>
      </c>
      <c r="M51" s="55">
        <v>0</v>
      </c>
      <c r="N51" s="55">
        <v>0</v>
      </c>
      <c r="O51" s="30">
        <f t="shared" si="2"/>
        <v>0</v>
      </c>
      <c r="P51" s="94">
        <f t="shared" si="3"/>
        <v>0</v>
      </c>
      <c r="Q51" s="66" t="s">
        <v>35</v>
      </c>
      <c r="R51" s="12"/>
    </row>
    <row r="52" spans="2:18" x14ac:dyDescent="0.35">
      <c r="B52" s="65" t="s">
        <v>134</v>
      </c>
      <c r="C52" s="54" t="s">
        <v>28</v>
      </c>
      <c r="D52" s="54" t="s">
        <v>135</v>
      </c>
      <c r="E52" s="55">
        <v>0</v>
      </c>
      <c r="F52" s="55">
        <v>0</v>
      </c>
      <c r="G52" s="55">
        <v>0</v>
      </c>
      <c r="H52" s="55">
        <v>0</v>
      </c>
      <c r="I52" s="30">
        <f t="shared" si="0"/>
        <v>0</v>
      </c>
      <c r="J52" s="94">
        <f t="shared" si="1"/>
        <v>0</v>
      </c>
      <c r="K52" s="55">
        <v>0</v>
      </c>
      <c r="L52" s="55">
        <v>0</v>
      </c>
      <c r="M52" s="55">
        <v>0</v>
      </c>
      <c r="N52" s="55">
        <v>0</v>
      </c>
      <c r="O52" s="30">
        <f t="shared" si="2"/>
        <v>0</v>
      </c>
      <c r="P52" s="94">
        <f t="shared" si="3"/>
        <v>0</v>
      </c>
      <c r="Q52" s="66" t="s">
        <v>35</v>
      </c>
      <c r="R52" s="12"/>
    </row>
    <row r="53" spans="2:18" ht="65.099999999999994" customHeight="1" x14ac:dyDescent="0.35">
      <c r="B53" s="65" t="s">
        <v>136</v>
      </c>
      <c r="C53" s="54" t="s">
        <v>28</v>
      </c>
      <c r="D53" s="54" t="s">
        <v>137</v>
      </c>
      <c r="E53" s="55">
        <v>165337.538321853</v>
      </c>
      <c r="F53" s="55">
        <v>11994.043823064731</v>
      </c>
      <c r="G53" s="96">
        <v>11897.52505152517</v>
      </c>
      <c r="H53" s="30">
        <v>0</v>
      </c>
      <c r="I53" s="30">
        <f t="shared" si="0"/>
        <v>11897.52505152517</v>
      </c>
      <c r="J53" s="94">
        <f t="shared" si="1"/>
        <v>96.518771539560476</v>
      </c>
      <c r="K53" s="55">
        <v>192114.48527566501</v>
      </c>
      <c r="L53" s="55">
        <v>13687.177406036</v>
      </c>
      <c r="M53" s="56">
        <v>13271.978929424848</v>
      </c>
      <c r="N53" s="30">
        <v>0</v>
      </c>
      <c r="O53" s="30">
        <f t="shared" si="2"/>
        <v>13271.978929424848</v>
      </c>
      <c r="P53" s="94">
        <f t="shared" si="3"/>
        <v>415.19847661115273</v>
      </c>
      <c r="Q53" s="142" t="s">
        <v>138</v>
      </c>
      <c r="R53" s="12"/>
    </row>
    <row r="54" spans="2:18" ht="65.099999999999994" customHeight="1" x14ac:dyDescent="0.35">
      <c r="B54" s="65" t="s">
        <v>139</v>
      </c>
      <c r="C54" s="54" t="s">
        <v>28</v>
      </c>
      <c r="D54" s="54" t="s">
        <v>140</v>
      </c>
      <c r="E54" s="55">
        <f>('1.1. ЮЯЭС'!E26+'1.1. ЮЯЭС'!E28)-E53-E47</f>
        <v>182554.44606626697</v>
      </c>
      <c r="F54" s="55">
        <f>('1.1. ЮЯЭС'!F26+'1.1. ЮЯЭС'!F28)-F53-F47</f>
        <v>5943.9929999999677</v>
      </c>
      <c r="G54" s="96">
        <f>('1.1. ЮЯЭС'!G26+'1.1. ЮЯЭС'!G28)-G53-G47</f>
        <v>1605.5660017880673</v>
      </c>
      <c r="H54" s="30">
        <f>('1.1. ЮЯЭС'!H26+'1.1. ЮЯЭС'!H28)-H53-H47</f>
        <v>0</v>
      </c>
      <c r="I54" s="30">
        <f t="shared" si="0"/>
        <v>1605.5660017880673</v>
      </c>
      <c r="J54" s="94">
        <f t="shared" si="1"/>
        <v>4338.4269982119004</v>
      </c>
      <c r="K54" s="55">
        <f>('1.1. ЮЯЭС'!J26+'1.1. ЮЯЭС'!J28)-K53-K47</f>
        <v>3582065.9389999947</v>
      </c>
      <c r="L54" s="55">
        <f>('1.1. ЮЯЭС'!K26+'1.1. ЮЯЭС'!K28)-L53-L47</f>
        <v>14643.35</v>
      </c>
      <c r="M54" s="56">
        <f>('1.1. ЮЯЭС'!L26+'1.1. ЮЯЭС'!L28)-M53-M47</f>
        <v>7577.9802455750523</v>
      </c>
      <c r="N54" s="30">
        <f>('1.1. ЮЯЭС'!M26+'1.1. ЮЯЭС'!M28)-N53-N47</f>
        <v>0</v>
      </c>
      <c r="O54" s="30">
        <f t="shared" si="2"/>
        <v>7577.9802455750523</v>
      </c>
      <c r="P54" s="94">
        <f t="shared" si="3"/>
        <v>7065.369754424948</v>
      </c>
      <c r="Q54" s="144"/>
      <c r="R54" s="12"/>
    </row>
    <row r="55" spans="2:18" s="17" customFormat="1" ht="34.799999999999997" x14ac:dyDescent="0.3">
      <c r="B55" s="62" t="s">
        <v>141</v>
      </c>
      <c r="C55" s="51" t="s">
        <v>28</v>
      </c>
      <c r="D55" s="51" t="s">
        <v>142</v>
      </c>
      <c r="E55" s="58">
        <v>182307.87000000002</v>
      </c>
      <c r="F55" s="58">
        <v>31997.35</v>
      </c>
      <c r="G55" s="92">
        <v>32283.1</v>
      </c>
      <c r="H55" s="29">
        <v>-1203.72</v>
      </c>
      <c r="I55" s="29">
        <f t="shared" si="0"/>
        <v>31079.379999999997</v>
      </c>
      <c r="J55" s="93">
        <f t="shared" si="1"/>
        <v>917.97000000000116</v>
      </c>
      <c r="K55" s="58">
        <v>-105201.99804051896</v>
      </c>
      <c r="L55" s="58">
        <v>48819.595545648182</v>
      </c>
      <c r="M55" s="59">
        <v>58533.006419135803</v>
      </c>
      <c r="N55" s="29">
        <v>-101.0847826726</v>
      </c>
      <c r="O55" s="29">
        <f t="shared" si="2"/>
        <v>58431.921636463201</v>
      </c>
      <c r="P55" s="93">
        <f t="shared" si="3"/>
        <v>-9612.3260908150187</v>
      </c>
      <c r="Q55" s="63"/>
      <c r="R55" s="57"/>
    </row>
    <row r="56" spans="2:18" ht="26.25" customHeight="1" x14ac:dyDescent="0.35">
      <c r="B56" s="67" t="s">
        <v>143</v>
      </c>
      <c r="C56" s="68"/>
      <c r="D56" s="68"/>
      <c r="E56" s="100">
        <v>0</v>
      </c>
      <c r="F56" s="100"/>
      <c r="G56" s="101"/>
      <c r="H56" s="101"/>
      <c r="I56" s="30"/>
      <c r="J56" s="102"/>
      <c r="K56" s="100"/>
      <c r="L56" s="100"/>
      <c r="M56" s="103"/>
      <c r="N56" s="101"/>
      <c r="O56" s="101"/>
      <c r="P56" s="102"/>
      <c r="Q56" s="69"/>
      <c r="R56" s="12"/>
    </row>
    <row r="57" spans="2:18" ht="60" customHeight="1" x14ac:dyDescent="0.35">
      <c r="B57" s="70" t="s">
        <v>144</v>
      </c>
      <c r="C57" s="54" t="s">
        <v>28</v>
      </c>
      <c r="D57" s="54" t="s">
        <v>145</v>
      </c>
      <c r="E57" s="55">
        <v>16833628.068750001</v>
      </c>
      <c r="F57" s="55">
        <v>717459.60927000002</v>
      </c>
      <c r="G57" s="96">
        <v>710533.61284000007</v>
      </c>
      <c r="H57" s="30">
        <v>3995.8688199999997</v>
      </c>
      <c r="I57" s="30">
        <f t="shared" ref="I57:I65" si="4">G57+H57</f>
        <v>714529.48166000005</v>
      </c>
      <c r="J57" s="94">
        <f t="shared" si="1"/>
        <v>2930.1276099999668</v>
      </c>
      <c r="K57" s="55">
        <v>15907689.053710001</v>
      </c>
      <c r="L57" s="55">
        <v>682988.14428999997</v>
      </c>
      <c r="M57" s="56">
        <v>650238.67447000009</v>
      </c>
      <c r="N57" s="30">
        <v>3889.2769199999998</v>
      </c>
      <c r="O57" s="30">
        <f t="shared" ref="O57:O65" si="5">M57+N57</f>
        <v>654127.95139000006</v>
      </c>
      <c r="P57" s="94">
        <f t="shared" si="3"/>
        <v>28860.192899999907</v>
      </c>
      <c r="Q57" s="147" t="s">
        <v>30</v>
      </c>
      <c r="R57" s="12"/>
    </row>
    <row r="58" spans="2:18" ht="60" customHeight="1" x14ac:dyDescent="0.35">
      <c r="B58" s="70" t="s">
        <v>146</v>
      </c>
      <c r="C58" s="54" t="s">
        <v>28</v>
      </c>
      <c r="D58" s="54" t="s">
        <v>147</v>
      </c>
      <c r="E58" s="55">
        <f>E19-E57</f>
        <v>4528853.9912499972</v>
      </c>
      <c r="F58" s="55">
        <f>F19-F57</f>
        <v>440284.13072999998</v>
      </c>
      <c r="G58" s="96">
        <f>G19-G57</f>
        <v>436857.60436262516</v>
      </c>
      <c r="H58" s="30">
        <f>H19-H57</f>
        <v>1057.4039773745171</v>
      </c>
      <c r="I58" s="30">
        <f t="shared" si="4"/>
        <v>437915.00833999971</v>
      </c>
      <c r="J58" s="94">
        <f t="shared" si="1"/>
        <v>2369.122390000266</v>
      </c>
      <c r="K58" s="55">
        <f>K19-K57</f>
        <v>4111328.8074799981</v>
      </c>
      <c r="L58" s="55">
        <f>L19-L57</f>
        <v>405456.47571000014</v>
      </c>
      <c r="M58" s="56">
        <f>M19-M57</f>
        <v>396176.67585326789</v>
      </c>
      <c r="N58" s="30">
        <f>N19-N57</f>
        <v>834.18275673212202</v>
      </c>
      <c r="O58" s="30">
        <f t="shared" si="5"/>
        <v>397010.85861</v>
      </c>
      <c r="P58" s="94">
        <f t="shared" si="3"/>
        <v>8445.6171000001486</v>
      </c>
      <c r="Q58" s="148"/>
      <c r="R58" s="12"/>
    </row>
    <row r="59" spans="2:18" ht="72" x14ac:dyDescent="0.35">
      <c r="B59" s="70" t="s">
        <v>148</v>
      </c>
      <c r="C59" s="54" t="s">
        <v>28</v>
      </c>
      <c r="D59" s="61">
        <v>600</v>
      </c>
      <c r="E59" s="55">
        <v>2887315.1682859999</v>
      </c>
      <c r="F59" s="55">
        <v>257598.38854000001</v>
      </c>
      <c r="G59" s="55">
        <v>246278.77812</v>
      </c>
      <c r="H59" s="55">
        <v>11319.610420000001</v>
      </c>
      <c r="I59" s="30">
        <f t="shared" si="4"/>
        <v>257598.38854000001</v>
      </c>
      <c r="J59" s="94">
        <f t="shared" si="1"/>
        <v>0</v>
      </c>
      <c r="K59" s="55">
        <v>3393650.2329899999</v>
      </c>
      <c r="L59" s="55">
        <v>271745.79184999998</v>
      </c>
      <c r="M59" s="55">
        <v>233058.92025</v>
      </c>
      <c r="N59" s="55">
        <v>38686.871599999999</v>
      </c>
      <c r="O59" s="30">
        <f t="shared" si="5"/>
        <v>271745.79184999998</v>
      </c>
      <c r="P59" s="94">
        <f t="shared" si="3"/>
        <v>0</v>
      </c>
      <c r="Q59" s="66"/>
      <c r="R59" s="12"/>
    </row>
    <row r="60" spans="2:18" s="17" customFormat="1" ht="34.799999999999997" x14ac:dyDescent="0.3">
      <c r="B60" s="71" t="s">
        <v>149</v>
      </c>
      <c r="C60" s="51" t="s">
        <v>28</v>
      </c>
      <c r="D60" s="72">
        <v>700</v>
      </c>
      <c r="E60" s="58">
        <f>SUM(E61:E64)</f>
        <v>740694.31137000001</v>
      </c>
      <c r="F60" s="58">
        <f>SUM(F61:F64)</f>
        <v>46512.476000000002</v>
      </c>
      <c r="G60" s="92">
        <f>SUM(G61:G64)</f>
        <v>46512.476000000002</v>
      </c>
      <c r="H60" s="29">
        <f>SUM(H61:H64)</f>
        <v>0</v>
      </c>
      <c r="I60" s="29">
        <f t="shared" si="4"/>
        <v>46512.476000000002</v>
      </c>
      <c r="J60" s="93">
        <f t="shared" si="1"/>
        <v>0</v>
      </c>
      <c r="K60" s="58">
        <v>913002.41138000006</v>
      </c>
      <c r="L60" s="58">
        <f>SUM(L61:L64)</f>
        <v>46257.8</v>
      </c>
      <c r="M60" s="59">
        <f>SUM(M61:M64)</f>
        <v>46257.8</v>
      </c>
      <c r="N60" s="29">
        <f>SUM(N61:N64)</f>
        <v>0</v>
      </c>
      <c r="O60" s="29">
        <f t="shared" si="5"/>
        <v>46257.8</v>
      </c>
      <c r="P60" s="93">
        <f t="shared" si="3"/>
        <v>0</v>
      </c>
      <c r="Q60" s="131" t="s">
        <v>96</v>
      </c>
      <c r="R60" s="57"/>
    </row>
    <row r="61" spans="2:18" x14ac:dyDescent="0.35">
      <c r="B61" s="73" t="s">
        <v>150</v>
      </c>
      <c r="C61" s="54" t="s">
        <v>28</v>
      </c>
      <c r="D61" s="74" t="s">
        <v>95</v>
      </c>
      <c r="E61" s="55">
        <v>203071.658</v>
      </c>
      <c r="F61" s="55">
        <v>14943.94</v>
      </c>
      <c r="G61" s="55">
        <v>14943.94</v>
      </c>
      <c r="H61" s="55">
        <v>0</v>
      </c>
      <c r="I61" s="30">
        <f t="shared" si="4"/>
        <v>14943.94</v>
      </c>
      <c r="J61" s="94">
        <f t="shared" si="1"/>
        <v>0</v>
      </c>
      <c r="K61" s="55">
        <v>214165.19</v>
      </c>
      <c r="L61" s="55">
        <v>15873</v>
      </c>
      <c r="M61" s="55">
        <v>15873</v>
      </c>
      <c r="N61" s="55">
        <v>0</v>
      </c>
      <c r="O61" s="30">
        <f t="shared" si="5"/>
        <v>15873</v>
      </c>
      <c r="P61" s="94">
        <f t="shared" si="3"/>
        <v>0</v>
      </c>
      <c r="Q61" s="132"/>
      <c r="R61" s="12"/>
    </row>
    <row r="62" spans="2:18" x14ac:dyDescent="0.35">
      <c r="B62" s="75" t="s">
        <v>151</v>
      </c>
      <c r="C62" s="54" t="s">
        <v>28</v>
      </c>
      <c r="D62" s="74" t="s">
        <v>95</v>
      </c>
      <c r="E62" s="55">
        <v>230073.383</v>
      </c>
      <c r="F62" s="55">
        <v>15627.056</v>
      </c>
      <c r="G62" s="55">
        <v>15627.056</v>
      </c>
      <c r="H62" s="55">
        <v>0</v>
      </c>
      <c r="I62" s="30">
        <f t="shared" si="4"/>
        <v>15627.056</v>
      </c>
      <c r="J62" s="94">
        <f t="shared" si="1"/>
        <v>0</v>
      </c>
      <c r="K62" s="55">
        <v>240788.48499999999</v>
      </c>
      <c r="L62" s="55">
        <v>15722.100000000002</v>
      </c>
      <c r="M62" s="55">
        <v>15722.100000000002</v>
      </c>
      <c r="N62" s="55">
        <v>0</v>
      </c>
      <c r="O62" s="30">
        <f t="shared" si="5"/>
        <v>15722.100000000002</v>
      </c>
      <c r="P62" s="94">
        <f t="shared" si="3"/>
        <v>0</v>
      </c>
      <c r="Q62" s="132"/>
      <c r="R62" s="12"/>
    </row>
    <row r="63" spans="2:18" ht="36" x14ac:dyDescent="0.35">
      <c r="B63" s="73" t="s">
        <v>152</v>
      </c>
      <c r="C63" s="54" t="s">
        <v>28</v>
      </c>
      <c r="D63" s="74" t="s">
        <v>95</v>
      </c>
      <c r="E63" s="55">
        <v>302696.47037</v>
      </c>
      <c r="F63" s="55">
        <v>15054.380000000001</v>
      </c>
      <c r="G63" s="55">
        <v>15054.380000000001</v>
      </c>
      <c r="H63" s="55">
        <v>0</v>
      </c>
      <c r="I63" s="30">
        <f t="shared" si="4"/>
        <v>15054.380000000001</v>
      </c>
      <c r="J63" s="94">
        <f t="shared" si="1"/>
        <v>0</v>
      </c>
      <c r="K63" s="55">
        <v>452169.59759999998</v>
      </c>
      <c r="L63" s="55">
        <v>13392.6</v>
      </c>
      <c r="M63" s="55">
        <v>13392.6</v>
      </c>
      <c r="N63" s="55">
        <v>0</v>
      </c>
      <c r="O63" s="30">
        <f t="shared" si="5"/>
        <v>13392.6</v>
      </c>
      <c r="P63" s="94">
        <f t="shared" si="3"/>
        <v>0</v>
      </c>
      <c r="Q63" s="132"/>
      <c r="R63" s="12"/>
    </row>
    <row r="64" spans="2:18" x14ac:dyDescent="0.35">
      <c r="B64" s="73" t="s">
        <v>153</v>
      </c>
      <c r="C64" s="54" t="s">
        <v>28</v>
      </c>
      <c r="D64" s="74" t="s">
        <v>95</v>
      </c>
      <c r="E64" s="55">
        <v>4852.8</v>
      </c>
      <c r="F64" s="55">
        <v>887.1</v>
      </c>
      <c r="G64" s="55">
        <v>887.1</v>
      </c>
      <c r="H64" s="55">
        <v>0</v>
      </c>
      <c r="I64" s="30">
        <f t="shared" si="4"/>
        <v>887.1</v>
      </c>
      <c r="J64" s="94">
        <f t="shared" si="1"/>
        <v>0</v>
      </c>
      <c r="K64" s="55">
        <v>5879.1387800000339</v>
      </c>
      <c r="L64" s="55">
        <v>1270.0999999999999</v>
      </c>
      <c r="M64" s="55">
        <v>1270.0999999999999</v>
      </c>
      <c r="N64" s="55">
        <v>0</v>
      </c>
      <c r="O64" s="30">
        <f t="shared" si="5"/>
        <v>1270.0999999999999</v>
      </c>
      <c r="P64" s="94">
        <f t="shared" si="3"/>
        <v>0</v>
      </c>
      <c r="Q64" s="133"/>
      <c r="R64" s="12"/>
    </row>
    <row r="65" spans="2:18" ht="54.6" thickBot="1" x14ac:dyDescent="0.4">
      <c r="B65" s="104" t="s">
        <v>154</v>
      </c>
      <c r="C65" s="76" t="s">
        <v>28</v>
      </c>
      <c r="D65" s="76" t="s">
        <v>155</v>
      </c>
      <c r="E65" s="105">
        <v>173853.25078027099</v>
      </c>
      <c r="F65" s="105">
        <v>26729.9124238564</v>
      </c>
      <c r="G65" s="105">
        <v>26729.9124238564</v>
      </c>
      <c r="H65" s="105">
        <v>0</v>
      </c>
      <c r="I65" s="106">
        <f t="shared" si="4"/>
        <v>26729.9124238564</v>
      </c>
      <c r="J65" s="107">
        <f t="shared" si="1"/>
        <v>0</v>
      </c>
      <c r="K65" s="105">
        <v>246270.82853915801</v>
      </c>
      <c r="L65" s="105">
        <v>20012.7911182772</v>
      </c>
      <c r="M65" s="105">
        <v>20012.7911182772</v>
      </c>
      <c r="N65" s="105">
        <v>0</v>
      </c>
      <c r="O65" s="106">
        <f t="shared" si="5"/>
        <v>20012.7911182772</v>
      </c>
      <c r="P65" s="107">
        <f t="shared" si="3"/>
        <v>0</v>
      </c>
      <c r="Q65" s="77" t="s">
        <v>96</v>
      </c>
      <c r="R65" s="12"/>
    </row>
    <row r="66" spans="2:18" x14ac:dyDescent="0.35">
      <c r="B66" s="17" t="s">
        <v>65</v>
      </c>
      <c r="K66" s="78"/>
    </row>
    <row r="67" spans="2:18" ht="18.75" customHeight="1" x14ac:dyDescent="0.35">
      <c r="B67" s="116" t="s">
        <v>156</v>
      </c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</row>
    <row r="68" spans="2:18" ht="18.75" customHeight="1" x14ac:dyDescent="0.35">
      <c r="B68" s="116" t="s">
        <v>157</v>
      </c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</row>
    <row r="69" spans="2:18" ht="18.75" customHeight="1" x14ac:dyDescent="0.35">
      <c r="B69" s="79" t="s">
        <v>158</v>
      </c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</row>
    <row r="70" spans="2:18" ht="18.75" customHeight="1" x14ac:dyDescent="0.35"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" t="s">
        <v>159</v>
      </c>
    </row>
    <row r="71" spans="2:18" ht="18.75" customHeight="1" x14ac:dyDescent="0.35">
      <c r="B71" s="81" t="s">
        <v>160</v>
      </c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</row>
    <row r="72" spans="2:18" x14ac:dyDescent="0.35"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</row>
    <row r="73" spans="2:18" ht="18.75" customHeight="1" x14ac:dyDescent="0.35">
      <c r="B73" s="122" t="s">
        <v>16</v>
      </c>
      <c r="C73" s="122" t="s">
        <v>17</v>
      </c>
      <c r="D73" s="122" t="s">
        <v>18</v>
      </c>
      <c r="E73" s="122" t="s">
        <v>161</v>
      </c>
      <c r="F73" s="122" t="s">
        <v>81</v>
      </c>
      <c r="G73" s="121" t="s">
        <v>82</v>
      </c>
      <c r="H73" s="121"/>
      <c r="I73" s="121"/>
      <c r="J73" s="121"/>
      <c r="K73" s="122" t="s">
        <v>162</v>
      </c>
      <c r="L73" s="122" t="s">
        <v>83</v>
      </c>
      <c r="M73" s="121" t="s">
        <v>84</v>
      </c>
      <c r="N73" s="121"/>
      <c r="O73" s="121"/>
      <c r="P73" s="121"/>
      <c r="Q73" s="122" t="s">
        <v>23</v>
      </c>
    </row>
    <row r="74" spans="2:18" ht="160.5" customHeight="1" x14ac:dyDescent="0.35">
      <c r="B74" s="123"/>
      <c r="C74" s="123"/>
      <c r="D74" s="123"/>
      <c r="E74" s="123"/>
      <c r="F74" s="123"/>
      <c r="G74" s="112" t="s">
        <v>24</v>
      </c>
      <c r="H74" s="112" t="s">
        <v>25</v>
      </c>
      <c r="I74" s="112" t="s">
        <v>85</v>
      </c>
      <c r="J74" s="112" t="s">
        <v>26</v>
      </c>
      <c r="K74" s="123"/>
      <c r="L74" s="123"/>
      <c r="M74" s="112" t="s">
        <v>24</v>
      </c>
      <c r="N74" s="112" t="s">
        <v>25</v>
      </c>
      <c r="O74" s="112" t="s">
        <v>85</v>
      </c>
      <c r="P74" s="112" t="s">
        <v>26</v>
      </c>
      <c r="Q74" s="123"/>
    </row>
    <row r="75" spans="2:18" s="47" customFormat="1" ht="36" x14ac:dyDescent="0.35">
      <c r="B75" s="83">
        <v>1</v>
      </c>
      <c r="C75" s="83">
        <v>2</v>
      </c>
      <c r="D75" s="83">
        <v>3</v>
      </c>
      <c r="E75" s="83">
        <v>4</v>
      </c>
      <c r="F75" s="83">
        <v>5</v>
      </c>
      <c r="G75" s="83">
        <v>6</v>
      </c>
      <c r="H75" s="83">
        <v>7</v>
      </c>
      <c r="I75" s="83" t="s">
        <v>86</v>
      </c>
      <c r="J75" s="83">
        <v>9</v>
      </c>
      <c r="K75" s="83">
        <v>10</v>
      </c>
      <c r="L75" s="83">
        <v>11</v>
      </c>
      <c r="M75" s="83">
        <v>12</v>
      </c>
      <c r="N75" s="83">
        <v>13</v>
      </c>
      <c r="O75" s="83" t="s">
        <v>87</v>
      </c>
      <c r="P75" s="83">
        <v>15</v>
      </c>
      <c r="Q75" s="83">
        <v>16</v>
      </c>
    </row>
    <row r="76" spans="2:18" ht="60" customHeight="1" x14ac:dyDescent="0.35">
      <c r="B76" s="108" t="s">
        <v>163</v>
      </c>
      <c r="C76" s="14" t="s">
        <v>28</v>
      </c>
      <c r="D76" s="14" t="s">
        <v>164</v>
      </c>
      <c r="E76" s="30">
        <v>3285352.48385</v>
      </c>
      <c r="F76" s="30">
        <v>56964.82877</v>
      </c>
      <c r="G76" s="30" t="s">
        <v>35</v>
      </c>
      <c r="H76" s="30" t="s">
        <v>35</v>
      </c>
      <c r="I76" s="30" t="s">
        <v>35</v>
      </c>
      <c r="J76" s="30" t="s">
        <v>35</v>
      </c>
      <c r="K76" s="30">
        <v>2151583.6758900001</v>
      </c>
      <c r="L76" s="30">
        <v>52745.970269999998</v>
      </c>
      <c r="M76" s="30" t="s">
        <v>35</v>
      </c>
      <c r="N76" s="30" t="s">
        <v>35</v>
      </c>
      <c r="O76" s="30" t="s">
        <v>35</v>
      </c>
      <c r="P76" s="109" t="s">
        <v>35</v>
      </c>
      <c r="Q76" s="149" t="s">
        <v>30</v>
      </c>
    </row>
    <row r="77" spans="2:18" ht="60" customHeight="1" x14ac:dyDescent="0.35">
      <c r="B77" s="110" t="s">
        <v>165</v>
      </c>
      <c r="C77" s="14" t="s">
        <v>28</v>
      </c>
      <c r="D77" s="14" t="s">
        <v>95</v>
      </c>
      <c r="E77" s="30" t="s">
        <v>35</v>
      </c>
      <c r="F77" s="30" t="s">
        <v>35</v>
      </c>
      <c r="G77" s="30">
        <v>36964.705999999998</v>
      </c>
      <c r="H77" s="30">
        <v>454.30284999999998</v>
      </c>
      <c r="I77" s="30" t="s">
        <v>35</v>
      </c>
      <c r="J77" s="30" t="s">
        <v>35</v>
      </c>
      <c r="K77" s="30" t="s">
        <v>35</v>
      </c>
      <c r="L77" s="30" t="s">
        <v>35</v>
      </c>
      <c r="M77" s="30">
        <v>32357.909729999999</v>
      </c>
      <c r="N77" s="30">
        <v>0</v>
      </c>
      <c r="O77" s="30" t="s">
        <v>35</v>
      </c>
      <c r="P77" s="109" t="s">
        <v>35</v>
      </c>
      <c r="Q77" s="149"/>
    </row>
    <row r="78" spans="2:18" ht="72" x14ac:dyDescent="0.35">
      <c r="B78" s="13" t="s">
        <v>166</v>
      </c>
      <c r="C78" s="14" t="s">
        <v>28</v>
      </c>
      <c r="D78" s="14" t="s">
        <v>167</v>
      </c>
      <c r="E78" s="30" t="s">
        <v>35</v>
      </c>
      <c r="F78" s="30" t="s">
        <v>35</v>
      </c>
      <c r="G78" s="30">
        <v>21359.608340473867</v>
      </c>
      <c r="H78" s="30">
        <v>692.20299999999997</v>
      </c>
      <c r="I78" s="30" t="s">
        <v>35</v>
      </c>
      <c r="J78" s="30" t="s">
        <v>35</v>
      </c>
      <c r="K78" s="30" t="s">
        <v>35</v>
      </c>
      <c r="L78" s="30" t="s">
        <v>35</v>
      </c>
      <c r="M78" s="30">
        <v>25291.8</v>
      </c>
      <c r="N78" s="30">
        <v>0</v>
      </c>
      <c r="O78" s="30" t="s">
        <v>35</v>
      </c>
      <c r="P78" s="30" t="s">
        <v>35</v>
      </c>
      <c r="Q78" s="150"/>
    </row>
    <row r="79" spans="2:18" ht="72" x14ac:dyDescent="0.35">
      <c r="B79" s="13" t="s">
        <v>168</v>
      </c>
      <c r="C79" s="14" t="s">
        <v>28</v>
      </c>
      <c r="D79" s="14" t="s">
        <v>169</v>
      </c>
      <c r="E79" s="30" t="s">
        <v>35</v>
      </c>
      <c r="F79" s="30" t="s">
        <v>35</v>
      </c>
      <c r="G79" s="30">
        <v>134794.29065952601</v>
      </c>
      <c r="H79" s="30">
        <v>16515.898000000001</v>
      </c>
      <c r="I79" s="30" t="s">
        <v>35</v>
      </c>
      <c r="J79" s="30" t="s">
        <v>35</v>
      </c>
      <c r="K79" s="30" t="s">
        <v>35</v>
      </c>
      <c r="L79" s="30" t="s">
        <v>35</v>
      </c>
      <c r="M79" s="30">
        <v>30912.2</v>
      </c>
      <c r="N79" s="30">
        <v>0</v>
      </c>
      <c r="O79" s="30" t="s">
        <v>35</v>
      </c>
      <c r="P79" s="30" t="s">
        <v>35</v>
      </c>
      <c r="Q79" s="151"/>
    </row>
    <row r="80" spans="2:18" x14ac:dyDescent="0.35">
      <c r="B80" s="108" t="s">
        <v>170</v>
      </c>
      <c r="C80" s="14" t="s">
        <v>28</v>
      </c>
      <c r="D80" s="84">
        <v>1200</v>
      </c>
      <c r="E80" s="30">
        <v>30172378</v>
      </c>
      <c r="F80" s="30">
        <v>2051842</v>
      </c>
      <c r="G80" s="30" t="s">
        <v>35</v>
      </c>
      <c r="H80" s="30" t="s">
        <v>35</v>
      </c>
      <c r="I80" s="30">
        <f>F80-J80</f>
        <v>2035916</v>
      </c>
      <c r="J80" s="30">
        <v>15926</v>
      </c>
      <c r="K80" s="30">
        <v>33342447</v>
      </c>
      <c r="L80" s="30">
        <v>2195119</v>
      </c>
      <c r="M80" s="30" t="s">
        <v>35</v>
      </c>
      <c r="N80" s="30" t="s">
        <v>35</v>
      </c>
      <c r="O80" s="30">
        <f>L80-P80</f>
        <v>2195119</v>
      </c>
      <c r="P80" s="30">
        <v>0</v>
      </c>
      <c r="Q80" s="152" t="s">
        <v>171</v>
      </c>
    </row>
    <row r="81" spans="2:17" x14ac:dyDescent="0.35">
      <c r="B81" s="108" t="s">
        <v>172</v>
      </c>
      <c r="C81" s="14" t="s">
        <v>28</v>
      </c>
      <c r="D81" s="84">
        <v>1300</v>
      </c>
      <c r="E81" s="30">
        <v>3855552</v>
      </c>
      <c r="F81" s="30">
        <v>30658</v>
      </c>
      <c r="G81" s="30" t="s">
        <v>35</v>
      </c>
      <c r="H81" s="30" t="s">
        <v>35</v>
      </c>
      <c r="I81" s="30">
        <f>F81-J81</f>
        <v>30658</v>
      </c>
      <c r="J81" s="30">
        <v>0</v>
      </c>
      <c r="K81" s="30">
        <v>4824556</v>
      </c>
      <c r="L81" s="30">
        <v>28130</v>
      </c>
      <c r="M81" s="30" t="s">
        <v>35</v>
      </c>
      <c r="N81" s="30" t="s">
        <v>35</v>
      </c>
      <c r="O81" s="30">
        <f>L81-P81</f>
        <v>28130</v>
      </c>
      <c r="P81" s="30">
        <v>0</v>
      </c>
      <c r="Q81" s="153"/>
    </row>
    <row r="82" spans="2:17" x14ac:dyDescent="0.35">
      <c r="B82" s="108" t="s">
        <v>173</v>
      </c>
      <c r="C82" s="14" t="s">
        <v>28</v>
      </c>
      <c r="D82" s="84">
        <v>1400</v>
      </c>
      <c r="E82" s="30">
        <v>2840343.95462</v>
      </c>
      <c r="F82" s="30">
        <v>71326.059680000006</v>
      </c>
      <c r="G82" s="34" t="s">
        <v>35</v>
      </c>
      <c r="H82" s="34" t="s">
        <v>35</v>
      </c>
      <c r="I82" s="30">
        <f>F82</f>
        <v>71326.059680000006</v>
      </c>
      <c r="J82" s="30">
        <f>F82-I82</f>
        <v>0</v>
      </c>
      <c r="K82" s="30">
        <v>2438796.838976</v>
      </c>
      <c r="L82" s="30">
        <v>181942.75394</v>
      </c>
      <c r="M82" s="34" t="s">
        <v>35</v>
      </c>
      <c r="N82" s="34" t="s">
        <v>35</v>
      </c>
      <c r="O82" s="30">
        <f>L82</f>
        <v>181942.75394</v>
      </c>
      <c r="P82" s="30">
        <f>L82-O82</f>
        <v>0</v>
      </c>
      <c r="Q82" s="84"/>
    </row>
    <row r="83" spans="2:17" x14ac:dyDescent="0.35">
      <c r="B83" s="17" t="s">
        <v>65</v>
      </c>
    </row>
    <row r="84" spans="2:17" ht="18.75" customHeight="1" x14ac:dyDescent="0.35">
      <c r="B84" s="116" t="s">
        <v>156</v>
      </c>
      <c r="C84" s="116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</row>
    <row r="85" spans="2:17" ht="18.75" customHeight="1" x14ac:dyDescent="0.35">
      <c r="B85" s="116" t="s">
        <v>157</v>
      </c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</row>
    <row r="86" spans="2:17" hidden="1" x14ac:dyDescent="0.35"/>
    <row r="87" spans="2:17" hidden="1" x14ac:dyDescent="0.35"/>
    <row r="88" spans="2:17" ht="25.2" x14ac:dyDescent="0.45">
      <c r="B88" s="20" t="str">
        <f>'1.1. ЮЯЭС'!B44</f>
        <v>Генеральный директор</v>
      </c>
      <c r="M88" s="21"/>
      <c r="N88" s="21"/>
      <c r="O88" s="21"/>
      <c r="P88" s="20" t="str">
        <f>'1.1. ЮЯЭС'!N44</f>
        <v>Ю.А. Андреенко</v>
      </c>
      <c r="Q88" s="19"/>
    </row>
    <row r="89" spans="2:17" ht="25.2" hidden="1" x14ac:dyDescent="0.45">
      <c r="B89" s="20"/>
      <c r="M89" s="23" t="s">
        <v>73</v>
      </c>
      <c r="N89" s="23"/>
      <c r="O89" s="23"/>
      <c r="P89" s="85" t="s">
        <v>174</v>
      </c>
      <c r="Q89" s="23"/>
    </row>
    <row r="90" spans="2:17" ht="37.5" customHeight="1" x14ac:dyDescent="0.45">
      <c r="B90" s="86" t="s">
        <v>77</v>
      </c>
      <c r="M90" s="21"/>
      <c r="N90" s="21"/>
      <c r="O90" s="21"/>
      <c r="P90" s="20" t="s">
        <v>78</v>
      </c>
      <c r="Q90" s="19"/>
    </row>
    <row r="91" spans="2:17" ht="21" hidden="1" x14ac:dyDescent="0.35">
      <c r="M91" s="23" t="s">
        <v>73</v>
      </c>
      <c r="N91" s="23"/>
      <c r="O91" s="23"/>
      <c r="P91" s="23" t="s">
        <v>175</v>
      </c>
      <c r="Q91" s="23"/>
    </row>
    <row r="92" spans="2:17" hidden="1" x14ac:dyDescent="0.35"/>
    <row r="93" spans="2:17" hidden="1" x14ac:dyDescent="0.35"/>
    <row r="94" spans="2:17" x14ac:dyDescent="0.35">
      <c r="D94" s="87"/>
      <c r="E94" s="27"/>
      <c r="F94" s="27"/>
      <c r="G94" s="27"/>
      <c r="H94" s="27"/>
      <c r="J94" s="27"/>
      <c r="K94" s="27"/>
      <c r="L94" s="27"/>
      <c r="M94" s="27"/>
      <c r="N94" s="27"/>
      <c r="P94" s="27"/>
    </row>
    <row r="95" spans="2:17" x14ac:dyDescent="0.35">
      <c r="E95" s="15"/>
      <c r="F95" s="15"/>
    </row>
    <row r="96" spans="2:17" x14ac:dyDescent="0.35">
      <c r="D96" s="87"/>
      <c r="E96" s="27"/>
      <c r="F96" s="27"/>
      <c r="G96" s="25"/>
      <c r="H96" s="25"/>
      <c r="I96" s="25"/>
      <c r="J96" s="25"/>
      <c r="K96" s="27"/>
    </row>
    <row r="97" spans="4:16" x14ac:dyDescent="0.35">
      <c r="D97" s="87"/>
      <c r="E97" s="27"/>
      <c r="F97" s="25"/>
      <c r="G97" s="25"/>
      <c r="H97" s="25"/>
      <c r="I97" s="25"/>
      <c r="J97" s="25"/>
      <c r="K97" s="27"/>
    </row>
    <row r="99" spans="4:16" x14ac:dyDescent="0.35">
      <c r="D99" s="87"/>
      <c r="E99" s="27"/>
      <c r="F99" s="27"/>
      <c r="G99" s="27"/>
      <c r="H99" s="27"/>
      <c r="J99" s="27"/>
      <c r="K99" s="27"/>
      <c r="L99" s="27"/>
      <c r="M99" s="27"/>
      <c r="N99" s="27"/>
      <c r="P99" s="27"/>
    </row>
    <row r="101" spans="4:16" x14ac:dyDescent="0.35">
      <c r="D101" s="87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</row>
  </sheetData>
  <mergeCells count="39">
    <mergeCell ref="B85:Q85"/>
    <mergeCell ref="M73:P73"/>
    <mergeCell ref="Q73:Q74"/>
    <mergeCell ref="Q76:Q77"/>
    <mergeCell ref="Q78:Q79"/>
    <mergeCell ref="Q80:Q81"/>
    <mergeCell ref="B84:Q84"/>
    <mergeCell ref="B67:Q67"/>
    <mergeCell ref="B68:Q68"/>
    <mergeCell ref="B73:B74"/>
    <mergeCell ref="C73:C74"/>
    <mergeCell ref="D73:D74"/>
    <mergeCell ref="E73:E74"/>
    <mergeCell ref="F73:F74"/>
    <mergeCell ref="G73:J73"/>
    <mergeCell ref="K73:K74"/>
    <mergeCell ref="L73:L74"/>
    <mergeCell ref="Q60:Q64"/>
    <mergeCell ref="K16:K17"/>
    <mergeCell ref="L16:L17"/>
    <mergeCell ref="M16:P16"/>
    <mergeCell ref="Q16:Q17"/>
    <mergeCell ref="Q19:Q22"/>
    <mergeCell ref="Q23:Q26"/>
    <mergeCell ref="Q27:Q33"/>
    <mergeCell ref="Q34:Q40"/>
    <mergeCell ref="Q41:Q48"/>
    <mergeCell ref="Q53:Q54"/>
    <mergeCell ref="Q57:Q58"/>
    <mergeCell ref="C6:Q6"/>
    <mergeCell ref="C7:Q7"/>
    <mergeCell ref="C8:Q8"/>
    <mergeCell ref="M11:O11"/>
    <mergeCell ref="B16:B17"/>
    <mergeCell ref="C16:C17"/>
    <mergeCell ref="D16:D17"/>
    <mergeCell ref="E16:E17"/>
    <mergeCell ref="F16:F17"/>
    <mergeCell ref="G16:J16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32" fitToHeight="2" orientation="landscape" r:id="rId1"/>
  <headerFooter alignWithMargins="0">
    <oddFooter>&amp;C&amp;P</oddFooter>
  </headerFooter>
  <rowBreaks count="2" manualBreakCount="2">
    <brk id="40" min="1" max="17" man="1"/>
    <brk id="42" min="1" max="17" man="1"/>
  </rowBreaks>
  <colBreaks count="1" manualBreakCount="1">
    <brk id="16" min="1" max="9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9" sqref="N9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1.1. ЮЯЭС</vt:lpstr>
      <vt:lpstr>1.2. ЮЯЭС</vt:lpstr>
      <vt:lpstr>Лист2</vt:lpstr>
      <vt:lpstr>'1.1. ЮЯЭС'!Заголовки_для_печати</vt:lpstr>
      <vt:lpstr>'1.2. ЮЯЭС'!Заголовки_для_печати</vt:lpstr>
      <vt:lpstr>'1.1. ЮЯЭС'!Область_печати</vt:lpstr>
      <vt:lpstr>'1.2. ЮЯЭС'!Область_печати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2015-04-08T00:44:56Z</dcterms:modified>
</cp:coreProperties>
</file>